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usuario\Desktop\Diana Cadavid\Alegra\Formatos en proceso\Terminados\"/>
    </mc:Choice>
  </mc:AlternateContent>
  <xr:revisionPtr revIDLastSave="0" documentId="13_ncr:1_{4DD6FBD6-105D-4914-B060-CD591CF4E56C}" xr6:coauthVersionLast="47" xr6:coauthVersionMax="47" xr10:uidLastSave="{00000000-0000-0000-0000-000000000000}"/>
  <bookViews>
    <workbookView xWindow="-108" yWindow="-108" windowWidth="23256" windowHeight="12456" xr2:uid="{714A51FF-BD66-4ABE-AC16-0926FEA9DD18}"/>
  </bookViews>
  <sheets>
    <sheet name="Te damos la bienvenida a Alegra" sheetId="5" r:id="rId1"/>
    <sheet name="Explora Siempre Al Día" sheetId="6" r:id="rId2"/>
    <sheet name="Herramienta nómina 2024 smmlv" sheetId="1" r:id="rId3"/>
    <sheet name="Contexto y normativa 2024"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 i="1" l="1"/>
  <c r="F29" i="1"/>
  <c r="F31" i="1" l="1"/>
  <c r="E31" i="1"/>
  <c r="D31" i="1"/>
  <c r="D30" i="1"/>
  <c r="E17" i="1"/>
  <c r="D17" i="1"/>
  <c r="E23" i="1"/>
  <c r="E24" i="1"/>
  <c r="F23" i="1"/>
  <c r="F10" i="1" l="1"/>
  <c r="D16" i="1"/>
  <c r="D25" i="1"/>
  <c r="E25" i="1" s="1"/>
  <c r="F25" i="1" s="1"/>
  <c r="D22" i="1"/>
  <c r="D21" i="1"/>
  <c r="E20" i="1"/>
  <c r="F20" i="1" s="1"/>
  <c r="E19" i="1"/>
  <c r="F19" i="1" s="1"/>
  <c r="E18" i="1"/>
  <c r="F18" i="1" s="1"/>
  <c r="E11" i="1"/>
  <c r="E13" i="1"/>
  <c r="F13" i="1" s="1"/>
  <c r="E15" i="1"/>
  <c r="F15" i="1" s="1"/>
  <c r="E14" i="1"/>
  <c r="F14" i="1" s="1"/>
  <c r="E12" i="1"/>
  <c r="F12" i="1" s="1"/>
  <c r="E29" i="1" s="1"/>
  <c r="E22" i="1" l="1"/>
  <c r="F22" i="1" s="1"/>
  <c r="F11" i="1"/>
  <c r="E21" i="1"/>
  <c r="F21" i="1" s="1"/>
  <c r="E30" i="1" l="1"/>
  <c r="E16" i="1"/>
  <c r="F16" i="1" l="1"/>
  <c r="D29" i="1"/>
</calcChain>
</file>

<file path=xl/sharedStrings.xml><?xml version="1.0" encoding="utf-8"?>
<sst xmlns="http://schemas.openxmlformats.org/spreadsheetml/2006/main" count="78" uniqueCount="58">
  <si>
    <t>Salud</t>
  </si>
  <si>
    <t>Pensión</t>
  </si>
  <si>
    <t>ARL Riesgo 1</t>
  </si>
  <si>
    <t>Sena</t>
  </si>
  <si>
    <t>ICBF</t>
  </si>
  <si>
    <t>Caja de compensación</t>
  </si>
  <si>
    <t>Prima de servicios</t>
  </si>
  <si>
    <t>Cesantías</t>
  </si>
  <si>
    <t>Intereses cesantías</t>
  </si>
  <si>
    <t>Vacaciones</t>
  </si>
  <si>
    <t>Dotación</t>
  </si>
  <si>
    <t>ARL Riesgo 2</t>
  </si>
  <si>
    <t>ARL Riesgo 3</t>
  </si>
  <si>
    <t>ARL Riesgo 4</t>
  </si>
  <si>
    <t>ARL Riesgo 5</t>
  </si>
  <si>
    <t>Información a liquidar</t>
  </si>
  <si>
    <t>Auxilio de transporte 2024</t>
  </si>
  <si>
    <t>Valores por mes</t>
  </si>
  <si>
    <t>Valores por año</t>
  </si>
  <si>
    <t>Comentario sobre la liquidación</t>
  </si>
  <si>
    <t>Salario mínimo 2024</t>
  </si>
  <si>
    <t>¿El empleador está acogido al beneficio de exoneración de Salud, ICBF y Sena?</t>
  </si>
  <si>
    <t>Aportes a la administradora de riesgos laborales —ARL—</t>
  </si>
  <si>
    <t>De acuerdo con el artículo 1 de la Ley 89 de 1988, el porcentaje de aportes al ICBF es el 3 % de la base salarial. 
Se debe tener en cuenta que, si el empleador esté acogido al beneficio de exoneración de aportes al Sena del artículo 114-1 del ET no este valor no se calcula.</t>
  </si>
  <si>
    <t xml:space="preserve">De acuerdo con el artículo 12 de la Ley 21 de 1982, el porcentaje de aportes a la caja de compensación es el 4 % de la base salarial. </t>
  </si>
  <si>
    <t>De acuerdo con los artículos 186 y siguientes del CST las vacaciones no son una prestación social, son 15 días hábiles de descanso remunerados que se otorgan al trabajador por los servicios que ha prestado durante un año.
Se liquidan sobre la base salarial sin incluir el auxilio de transporte y teniendo en cuenta la siguiente fórmula: salario * número de días trabajados / 720.
Siendo así, para 2024 en el caso de un salario mínimo el resultado sería: $1.300.000*30 / 720 = $54.166,67. Para efectos prácticos se puede tomar el salario por un factor que sería 100 % / 24 = 4.16667 %, que genera el mismo resultado.</t>
  </si>
  <si>
    <t>De acuerdo con el artículo 249 del CST y el artículo 7 de la Ley 1 de 1963, las cesantías son una prestación social que se entrega como un beneficio al trabajador para cuando se encuentre en período cesante equivale a un año de trabajo más auxilio de transporte.
Se liquida teniendo en cuenta la siguiente fórmula: salario + auxilio de transporte * número de días trabajados / 360 días del año.
Con base en esto, para 2024 en el caso de un salario mínimo el resultado sería: $1.300.000 + $162.000 * 30 / 360 = $121.833,33. Para efectos prácticos se suele utilizar el salario + auxilio de transporte por un factor que sería 100 % / 12 = 8.33333 %, que arroja el mismo resultado.</t>
  </si>
  <si>
    <t>A continuación, encontrarás el contexto y la normativa relacionada para cada concepto liquidado en la hoja "Herramienta nómina 2024 smmlv", te invitamos a conocer cada sección y estar siempre al día con lo que requiere tu profesión.</t>
  </si>
  <si>
    <t>De acuerdo con el artículo 306 del CST la prima de servicios es una prestación social que se entrega como compensación al trabajador por sus servicios prestados, se entrega en 2 momentos, un primer período que va del 1 de enero al 30 de junio de 2024 con pago máximo a 30 de junio de 2024 y un segundo período del 1 de julio al 30 de diciembre de 2024 con plazo máximo de pago el 20 de diciembre de 2024.
Se liquida teniendo en cuenta la siguiente fórmula: salario + auxilio de transporte * número de días trabajados / 360 días del año.
Siendo así, para 2024, en el caso de un salario mínimo el resultado sería: $1.300.000 + $162.000 * 30 / 360 = $121.833,33. Para efectos prácticos se suele utilizar el salario + auxilio de transporte por un factor que sería 100 % / 12 = 8.33333 %, que arroja el mismo resultado.</t>
  </si>
  <si>
    <t>Elige una opción de la lista desplegable en la celda D9</t>
  </si>
  <si>
    <t>Se estima un valor anual de $450.000 por empleado en 2024, por favor, ubica en la celda F19 el valor estimado de dotación al año que ha asignado la empresa en su presupuesto.</t>
  </si>
  <si>
    <r>
      <t>La liquidación de nómina contempla</t>
    </r>
    <r>
      <rPr>
        <b/>
        <sz val="12"/>
        <color theme="1"/>
        <rFont val="Arial"/>
        <family val="2"/>
      </rPr>
      <t xml:space="preserve"> diferentes condiciones y fórmulas específicas para cada concepto requerido en la normativa colombiana</t>
    </r>
    <r>
      <rPr>
        <sz val="12"/>
        <color theme="1"/>
        <rFont val="Arial"/>
        <family val="2"/>
      </rPr>
      <t xml:space="preserve">, ya que cada rubro a liquidar depende de particularidades como el caso de prestaciones sociales, seguridad social, parafiscales u otros. 
Atendiendo esto y las novedades de los decretos 2292 y 2293 de 2023 que definieron el </t>
    </r>
    <r>
      <rPr>
        <b/>
        <sz val="12"/>
        <color theme="1"/>
        <rFont val="Arial"/>
        <family val="2"/>
      </rPr>
      <t>salario mínimo y auxilio de transporte para 2024 en $1.300.000 y $162.000</t>
    </r>
    <r>
      <rPr>
        <sz val="12"/>
        <color theme="1"/>
        <rFont val="Arial"/>
        <family val="2"/>
      </rPr>
      <t>, respectivamente; aquí encontrarás la nómina mensual y anual desagregada para un empleado que devengue el salario mínimo, el monto que percibe y cuánto asume el empleador como costo o gasto de por su contratación.
En caso de que requieras conocer el contexto de cada concepto y su referencia normativa en la hoja "Contexto y normativa 2024" de este archivo de Excel está todo el detalle o puedes desplazarte para cada concepto específico con los botones azules que están alojados a la derecha de la siguiente tabla. Por último, para utilizar esta herramienta es necesario validar o diligenciar los campos en gris claro.</t>
    </r>
  </si>
  <si>
    <t>Elige una opción de la lista desplegable en la celda B16.</t>
  </si>
  <si>
    <t>Valor liquidado proporcional a los intereses del primer mes (que teniendo en cuenta la base tan baja de cesantías es un valor muy pequeño al inicio que debe ser ajustado mes a mes en la contabilidad).</t>
  </si>
  <si>
    <t>Valor generado teniendo en cuenta la liquidación de los intereses durante el año y asignando de este total el valor correspondiente al mes. Esta cifra es la que se recomienda utilizar para fines de presupuesto o proyección financiera.</t>
  </si>
  <si>
    <r>
      <rPr>
        <b/>
        <sz val="12"/>
        <color theme="1"/>
        <rFont val="Arial"/>
        <family val="2"/>
      </rPr>
      <t>Nota:</t>
    </r>
    <r>
      <rPr>
        <sz val="12"/>
        <color theme="1"/>
        <rFont val="Arial"/>
        <family val="2"/>
      </rPr>
      <t xml:space="preserve"> estas notas representan la interpretación normativa que realizamos desde Alegra a título de guía, no obstante, como contador, abogado o profesional en ciencias administrativas debes realizar la revisión de las particularidades a las que haya lugar para el caso que asesoras o las acciones que ya haya en curso con la UGPP, en Alegra no somos responsables de las interpretaciones, operaciones o información derivada del uso de esta herramienta.  </t>
    </r>
  </si>
  <si>
    <r>
      <rPr>
        <b/>
        <sz val="12"/>
        <color theme="1"/>
        <rFont val="Arial"/>
        <family val="2"/>
      </rPr>
      <t>Nota:</t>
    </r>
    <r>
      <rPr>
        <sz val="12"/>
        <color theme="1"/>
        <rFont val="Arial"/>
        <family val="2"/>
      </rPr>
      <t xml:space="preserve"> los cálculos relacionados reflejan la interpretación normativa que realizamos desde Alegra a título de guía, no obstante, como contador, abogado o profesional en ciencias administrativas debes realizar la revisión de las particularidades a las que haya lugar para el caso que asesoras o las acciones que ya haya en curso con la UGPP, en Alegra no somos responsables de las interpretaciones, operaciones o información derivada del uso de esta herramienta.  </t>
    </r>
  </si>
  <si>
    <t>Conforme al artículo 2.2.1.3.4. del Decreto 1072 de 2015, los intereses de cesantías corresponden a un 12 % proporcional al tiempo laborado y su base es sobre el valor de las cesantías causadas.
Por tanto, la fórmula es la siguiente: cesantías causadas * días trabajados * 12 % / 360 tal como se evidencia en la celda D23 de la hoja "Herramienta nómina 2024 smmlv". Con esta fórmula sucede que al inicio del año los intereses causados son un valor bajo que se irá incrementando mes a mes debido al incremento en la causación de cesantías. Por tanto, para efectos ilustrativos aunque el valor real de los intereses causados con un salario mínimo el primer mes es de $1.218, para efectos de esta herramienta se exponen en la celda D24 de la hoja "Herramienta nómina 2024 smmlv" los intereses del año $175.440 dividido en 12 meses de manera que se pueda ver cada mes lo que corresponde a la proporción del año que sería una provisión de $14.620, la cual es más útil para fines de presupuesto o proyección financiera.</t>
  </si>
  <si>
    <t>Crea tu cuenta</t>
  </si>
  <si>
    <r>
      <t>Cuando alguien devenga el salario mínimo, por lo general percibe como salario $</t>
    </r>
    <r>
      <rPr>
        <b/>
        <sz val="12"/>
        <color theme="1"/>
        <rFont val="Arial"/>
        <family val="2"/>
      </rPr>
      <t>1.300.000 que será el salario mínimo para 2024 conforme al Decreto 2292 de 2023</t>
    </r>
    <r>
      <rPr>
        <sz val="12"/>
        <color theme="1"/>
        <rFont val="Arial"/>
        <family val="2"/>
      </rPr>
      <t>, no obstante, es importante resaltar que el término "salario" está compuesto por otros conceptos como comisiones, horas extra, recargos nocturnos, bonificaciones habituales, entre otros mencionados en el artículo 127 del Código Sustantivo del Trabajo —CST—. 
Para efectos de saber cuánto devenga alguien que percibe el salario mínimo, no se tendrán en cuenta en esta herramienta otros ingresos salariales. Tampoco se tendrán en cuenta conceptos no salariales como los abordados en el artículo 128 del CST: bonificaciones ocasionales, participación de utilidades, primas extralegales u otros.</t>
    </r>
  </si>
  <si>
    <r>
      <t xml:space="preserve">De acuerdo con lo expuesto en el artículo 114-1 del ET y el Concepto Dian 27945 de 2019, las personas jurídicas contribuyentes del impuesto de renta y </t>
    </r>
    <r>
      <rPr>
        <b/>
        <sz val="12"/>
        <color theme="1"/>
        <rFont val="Arial"/>
        <family val="2"/>
      </rPr>
      <t>que contraten a trabajadores/as que devenguen individualmente menos de 10 smmlv están exonerados de los aportes a salud, ICBF y Sena</t>
    </r>
    <r>
      <rPr>
        <sz val="12"/>
        <color theme="1"/>
        <rFont val="Arial"/>
        <family val="2"/>
      </rPr>
      <t xml:space="preserve"> en lo correspondiente al pago efectuado por el/la empleador/ra. También estarán exoneradas las personas naturales empleadoras contribuyentes de renta que contraten dos o más trabajadores/ras y las copropiedades del régimen ordinario.</t>
    </r>
  </si>
  <si>
    <r>
      <t xml:space="preserve">De acuerdo con el Decreto 2293 de 2023 </t>
    </r>
    <r>
      <rPr>
        <b/>
        <sz val="12"/>
        <color theme="1"/>
        <rFont val="Arial"/>
        <family val="2"/>
      </rPr>
      <t>el auxilio de transporte para 2024 será de $162.000</t>
    </r>
    <r>
      <rPr>
        <sz val="12"/>
        <color theme="1"/>
        <rFont val="Arial"/>
        <family val="2"/>
      </rPr>
      <t>, este valor es percibido por los/las trabajadores/as que devenguen hasta 2 salarios mínimos, que no vivan en el lugar en el que trabajan o no vivan cerca de manera que requieran pagar un servicio de transporte para cumplir sus funciones y para los cuales la empresa no suministre ruta de transporte (Ley 15 de 1959).</t>
    </r>
  </si>
  <si>
    <r>
      <t xml:space="preserve">De acuerdo con el artículo 20 de la Ley 100 de 1993 al empleador le corresponde un 12 % del aporte a pensión y al trabajador un 4 % sobre el IBC. Además, a partir de 4 salarios mínimos, los afiliados </t>
    </r>
    <r>
      <rPr>
        <b/>
        <sz val="12"/>
        <color theme="1"/>
        <rFont val="Arial"/>
        <family val="2"/>
      </rPr>
      <t>tendrán un aporte a cargo del 1 % sobre su IBC para el fondo de solidaridad pensional</t>
    </r>
    <r>
      <rPr>
        <sz val="12"/>
        <color theme="1"/>
        <rFont val="Arial"/>
        <family val="2"/>
      </rPr>
      <t xml:space="preserve"> y en la medida en la que su IBC sea mayor deberán atender los rangos y porcentajes expuestos en el artículo 27 de la Ley 100 de 1993, pero dado que estamos ante el caso del devengo de un salario mínimo, este último aporte no aplica en esta herramienta.
A diferencia del caso de aportes a salud, los aportes a pensión no están sometidos a la exoneración prevista en el artículo 114-1 del ET.</t>
    </r>
  </si>
  <si>
    <r>
      <t xml:space="preserve">Se debe tener en cuenta que la base para el cálculo de los aportes a ARL será la misma que para aportes al sistema general de pensiones (artículo 17 del Decreto Ley 1295 de 1994) y que </t>
    </r>
    <r>
      <rPr>
        <b/>
        <sz val="12"/>
        <color theme="1"/>
        <rFont val="Arial"/>
        <family val="2"/>
      </rPr>
      <t>ante una incapacidad, licencia, suspensión o vacaciones no se genera el pago de aportes al sistema de riesgos laborales</t>
    </r>
    <r>
      <rPr>
        <sz val="12"/>
        <color theme="1"/>
        <rFont val="Arial"/>
        <family val="2"/>
      </rPr>
      <t xml:space="preserve"> (artículo19 del Decreto 1772 de 1994).
Para los cálculos de la herramienta, en la celda B16 de la hoja "Herramienta nómina 2024 smmlv" se debe ubicar el nivel de riesgo asociado a la actividad que está desempeñando el/la trabajador/ra (nivel de riesgo de 1 a 5 de acuerdo con el sistema general de riesgo laborales, ver artículo 2.2.4.3.5 del Decreto 1072 de 2015). Por defecto se ubica el nivel de riesgo 1 para la liquidación. A continuación, se exponen los porcentajes para cada nivel de riesgo que se atienden de forma automática en la herramienta.</t>
    </r>
  </si>
  <si>
    <r>
      <t xml:space="preserve">Según los artículos 230 y siguientes del CST, los trabajadores que devenguen hasta 2 salarios mínimos tienen derecho a que se les reconozca dotación. La entrega prevista de esta dotación será para quienes lleven más de tres meses de servicio al empleador y consta de calzado y vestido, </t>
    </r>
    <r>
      <rPr>
        <b/>
        <sz val="12"/>
        <color theme="1"/>
        <rFont val="Arial"/>
        <family val="2"/>
      </rPr>
      <t xml:space="preserve">la entrega de la dotación está prevista para cada 4 meses: 30 de abril, 31 de agosto y 20 de diciembre de 2024. </t>
    </r>
    <r>
      <rPr>
        <sz val="12"/>
        <color theme="1"/>
        <rFont val="Arial"/>
        <family val="2"/>
      </rPr>
      <t xml:space="preserve">
No hay un monto específico destinado para dotación, por tanto, para efectos de esta herramienta se estima un valor para 2024 de $450.000 en la celda F17 de la hoja "Herramienta nómina 2024 smmlv" que representa un 2.88 % del salario mínimo y una provisión de $37.500 mensuales. Dependiendo del caso que corresponda, por favor, ubique en la celda E19 un valor estimado de dotación al año.</t>
    </r>
  </si>
  <si>
    <t>De acuerdo con el artículo 12 de la Ley 21 de 1982 el porcentaje de aportes al Sena es el 2 % de la base salarial. Se debe tener en cuenta que, si el/la empleador/a est acogido al beneficio de exoneración de aportes al Sena del artículo 114-1 del ET no este valor no se calcula.</t>
  </si>
  <si>
    <t>Sí</t>
  </si>
  <si>
    <t>Contenido elaborado: 
Febrero 23 de 2024</t>
  </si>
  <si>
    <r>
      <t xml:space="preserve">Los aportes a salud para trabajadores/as dependientes, de acuerdo con el artículo 204 de la Ley 100 de 1993 corresponden a </t>
    </r>
    <r>
      <rPr>
        <b/>
        <sz val="12"/>
        <color theme="1"/>
        <rFont val="Arial"/>
        <family val="2"/>
      </rPr>
      <t>8.5 % por parte del empleador y 4 % por parte del empleado</t>
    </r>
    <r>
      <rPr>
        <sz val="12"/>
        <color theme="1"/>
        <rFont val="Arial"/>
        <family val="2"/>
      </rPr>
      <t xml:space="preserve"> sobre el ingreso base de cotización —IBC— que viene a ser el valor devengado en total por conceptos salariales; en ningún caso el aporte podrá ser menor calculado con un IBC inferior al salario mínimo. 
Se debe tener en cuenta que en caso de que el/la empleador/ra esté acogido/a al beneficio de exoneración de aportes a salud del artículo 114-1 del ET no realizará aportes a salud, mientras que el empleado sí debe realizar su aporte correspondiente.</t>
    </r>
  </si>
  <si>
    <t>Valor asumido por el/la contratante como aporte a la entidad prestadora de servicios de salud.</t>
  </si>
  <si>
    <t>Valor asumido por el/la trabajador/a que será deducido de cada uno de sus pagos mensuales.</t>
  </si>
  <si>
    <t>Valor asumido por el/la contratante como aporte al fondo de pensiones.</t>
  </si>
  <si>
    <t>¿Necesitas ayuda con la liquidación de tu nómina? ¡Conoce todo lo que Alegra Nómina tiene para ti! Crea tu cuenta y automatiza los procesos de las pymes que asesoras.</t>
  </si>
  <si>
    <r>
      <t xml:space="preserve">Total que percibe un/a trabajador/a al ser contratado/a por un salario mínimo </t>
    </r>
    <r>
      <rPr>
        <sz val="12"/>
        <color theme="1"/>
        <rFont val="Arial"/>
        <family val="2"/>
      </rPr>
      <t>(incluyendo prestaciones sociales, vacaciones y dotación)</t>
    </r>
  </si>
  <si>
    <r>
      <t xml:space="preserve">Total que percibe un trabajador/a al ser contratado/a por un salario mínimo </t>
    </r>
    <r>
      <rPr>
        <sz val="12"/>
        <color theme="1"/>
        <rFont val="Arial"/>
        <family val="2"/>
      </rPr>
      <t>(valor que percibe mes a mes en sus desprendibles de pago)</t>
    </r>
  </si>
  <si>
    <t>Total costo o gasto asumido por el/la empleador/a al contratar un/a trabajador/a con salario mínimo</t>
  </si>
  <si>
    <t>Liquidador de nómina: costo o gasto asumido al contratar con salario mínimo en 2024</t>
  </si>
  <si>
    <t>Liquidador de nómina: costo o gasto asumido al contratar un trabajador con salario mínimo en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</si>
</sst>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quot;$&quot;#,##0"/>
    <numFmt numFmtId="165" formatCode="0.000%"/>
    <numFmt numFmtId="166" formatCode="0.0%"/>
    <numFmt numFmtId="167" formatCode="&quot;$&quot;#,##0.00"/>
  </numFmts>
  <fonts count="11" x14ac:knownFonts="1">
    <font>
      <sz val="11"/>
      <color theme="1"/>
      <name val="Calibri"/>
      <family val="2"/>
      <scheme val="minor"/>
    </font>
    <font>
      <sz val="11"/>
      <color theme="1"/>
      <name val="Calibri"/>
      <family val="2"/>
      <scheme val="minor"/>
    </font>
    <font>
      <sz val="12"/>
      <color theme="1"/>
      <name val="Arial"/>
      <family val="2"/>
    </font>
    <font>
      <b/>
      <sz val="12"/>
      <color rgb="FFFFFFFF"/>
      <name val="Arial"/>
      <family val="2"/>
    </font>
    <font>
      <b/>
      <sz val="12"/>
      <color theme="1"/>
      <name val="Arial"/>
      <family val="2"/>
    </font>
    <font>
      <sz val="12"/>
      <name val="Arial"/>
      <family val="2"/>
    </font>
    <font>
      <b/>
      <sz val="20"/>
      <color rgb="FF00D6BC"/>
      <name val="Arial"/>
      <family val="2"/>
    </font>
    <font>
      <b/>
      <sz val="12"/>
      <color rgb="FF00D6BC"/>
      <name val="Arial"/>
      <family val="2"/>
    </font>
    <font>
      <u/>
      <sz val="11"/>
      <color theme="10"/>
      <name val="Calibri"/>
      <family val="2"/>
      <scheme val="minor"/>
    </font>
    <font>
      <b/>
      <u/>
      <sz val="12"/>
      <color theme="10"/>
      <name val="Arial"/>
      <family val="2"/>
    </font>
    <font>
      <b/>
      <sz val="8"/>
      <color rgb="FF334155"/>
      <name val="Arial"/>
      <family val="2"/>
    </font>
  </fonts>
  <fills count="12">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theme="0"/>
        <bgColor rgb="FFFFF2CC"/>
      </patternFill>
    </fill>
    <fill>
      <patternFill patternType="solid">
        <fgColor theme="0" tint="-0.14999847407452621"/>
        <bgColor rgb="FFFFF2CC"/>
      </patternFill>
    </fill>
    <fill>
      <patternFill patternType="solid">
        <fgColor theme="0" tint="-0.14999847407452621"/>
        <bgColor indexed="64"/>
      </patternFill>
    </fill>
    <fill>
      <patternFill patternType="solid">
        <fgColor rgb="FF00D6BC"/>
        <bgColor rgb="FF073763"/>
      </patternFill>
    </fill>
    <fill>
      <patternFill patternType="solid">
        <fgColor rgb="FFCFF2F1"/>
        <bgColor rgb="FFCFF2F1"/>
      </patternFill>
    </fill>
    <fill>
      <patternFill patternType="solid">
        <fgColor rgb="FFF1F5F9"/>
        <bgColor indexed="64"/>
      </patternFill>
    </fill>
    <fill>
      <patternFill patternType="solid">
        <fgColor rgb="FFE2E8F0"/>
        <bgColor rgb="FFE2E8F0"/>
      </patternFill>
    </fill>
    <fill>
      <patternFill patternType="solid">
        <fgColor theme="0"/>
        <bgColor theme="0"/>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bottom/>
      <diagonal/>
    </border>
  </borders>
  <cellStyleXfs count="3">
    <xf numFmtId="0" fontId="0" fillId="0" borderId="0"/>
    <xf numFmtId="44" fontId="1" fillId="0" borderId="0" applyFont="0" applyFill="0" applyBorder="0" applyAlignment="0" applyProtection="0"/>
    <xf numFmtId="0" fontId="8" fillId="0" borderId="0" applyNumberFormat="0" applyFill="0" applyBorder="0" applyAlignment="0" applyProtection="0"/>
  </cellStyleXfs>
  <cellXfs count="69">
    <xf numFmtId="0" fontId="0" fillId="0" borderId="0" xfId="0"/>
    <xf numFmtId="0" fontId="2" fillId="3" borderId="0" xfId="0" applyFont="1" applyFill="1"/>
    <xf numFmtId="0" fontId="0" fillId="3" borderId="0" xfId="0" applyFill="1"/>
    <xf numFmtId="0" fontId="3" fillId="7" borderId="1" xfId="0" applyFont="1" applyFill="1" applyBorder="1" applyAlignment="1">
      <alignment horizontal="center" vertical="center" wrapText="1"/>
    </xf>
    <xf numFmtId="0" fontId="2" fillId="3" borderId="0" xfId="0" applyFont="1" applyFill="1" applyAlignment="1">
      <alignment wrapText="1"/>
    </xf>
    <xf numFmtId="0" fontId="3" fillId="3" borderId="0" xfId="0" applyFont="1" applyFill="1" applyAlignment="1">
      <alignment horizontal="center" vertical="center"/>
    </xf>
    <xf numFmtId="44" fontId="2" fillId="3" borderId="0" xfId="1" applyFont="1" applyFill="1"/>
    <xf numFmtId="0" fontId="2" fillId="5" borderId="1" xfId="0" applyFont="1" applyFill="1" applyBorder="1" applyAlignment="1">
      <alignment horizontal="center" vertical="center"/>
    </xf>
    <xf numFmtId="0" fontId="2" fillId="0" borderId="1" xfId="0" applyFont="1" applyBorder="1" applyAlignment="1">
      <alignment vertical="center"/>
    </xf>
    <xf numFmtId="164" fontId="2" fillId="0" borderId="1" xfId="0" applyNumberFormat="1" applyFont="1" applyBorder="1" applyAlignment="1">
      <alignment vertical="center"/>
    </xf>
    <xf numFmtId="164" fontId="2" fillId="4" borderId="1" xfId="0" applyNumberFormat="1" applyFont="1" applyFill="1" applyBorder="1" applyAlignment="1">
      <alignment horizontal="right" vertical="center"/>
    </xf>
    <xf numFmtId="0" fontId="2" fillId="3" borderId="4" xfId="0" applyFont="1" applyFill="1" applyBorder="1"/>
    <xf numFmtId="0" fontId="2" fillId="0" borderId="3" xfId="0" applyFont="1" applyBorder="1" applyAlignment="1">
      <alignment vertical="center"/>
    </xf>
    <xf numFmtId="0" fontId="2" fillId="3" borderId="12" xfId="0" applyFont="1" applyFill="1" applyBorder="1"/>
    <xf numFmtId="164" fontId="2" fillId="2" borderId="1" xfId="0" applyNumberFormat="1" applyFont="1" applyFill="1" applyBorder="1" applyAlignment="1">
      <alignment horizontal="right" vertical="center"/>
    </xf>
    <xf numFmtId="166" fontId="2" fillId="0" borderId="1" xfId="0" applyNumberFormat="1" applyFont="1" applyBorder="1" applyAlignment="1">
      <alignment horizontal="right" vertical="center"/>
    </xf>
    <xf numFmtId="9" fontId="2" fillId="0" borderId="1" xfId="0" applyNumberFormat="1" applyFont="1" applyBorder="1" applyAlignment="1">
      <alignment horizontal="right" vertical="center"/>
    </xf>
    <xf numFmtId="167" fontId="2" fillId="3" borderId="0" xfId="0" applyNumberFormat="1" applyFont="1" applyFill="1"/>
    <xf numFmtId="164" fontId="2" fillId="3" borderId="0" xfId="0" applyNumberFormat="1" applyFont="1" applyFill="1"/>
    <xf numFmtId="0" fontId="3" fillId="7" borderId="5" xfId="0" applyFont="1" applyFill="1" applyBorder="1" applyAlignment="1">
      <alignment horizontal="center" vertical="center" wrapText="1"/>
    </xf>
    <xf numFmtId="165" fontId="2" fillId="4" borderId="1" xfId="0" applyNumberFormat="1" applyFont="1" applyFill="1" applyBorder="1" applyAlignment="1">
      <alignment horizontal="right" vertical="center"/>
    </xf>
    <xf numFmtId="10" fontId="2" fillId="4" borderId="1" xfId="0" applyNumberFormat="1" applyFont="1" applyFill="1" applyBorder="1" applyAlignment="1">
      <alignment horizontal="right" vertical="center"/>
    </xf>
    <xf numFmtId="164" fontId="2" fillId="0" borderId="1" xfId="0" applyNumberFormat="1" applyFont="1" applyBorder="1" applyAlignment="1">
      <alignment horizontal="right" vertical="center"/>
    </xf>
    <xf numFmtId="164" fontId="2" fillId="6" borderId="1" xfId="0" applyNumberFormat="1" applyFont="1" applyFill="1" applyBorder="1" applyAlignment="1">
      <alignment vertical="center"/>
    </xf>
    <xf numFmtId="10" fontId="2" fillId="0" borderId="1" xfId="0" applyNumberFormat="1" applyFont="1" applyBorder="1" applyAlignment="1">
      <alignment horizontal="right" vertical="center"/>
    </xf>
    <xf numFmtId="164" fontId="2" fillId="0" borderId="0" xfId="0" applyNumberFormat="1" applyFont="1" applyAlignment="1">
      <alignment vertical="center"/>
    </xf>
    <xf numFmtId="0" fontId="0" fillId="9" borderId="0" xfId="0" applyFill="1"/>
    <xf numFmtId="0" fontId="2" fillId="9" borderId="0" xfId="0" applyFont="1" applyFill="1"/>
    <xf numFmtId="0" fontId="2" fillId="9" borderId="0" xfId="0" applyFont="1" applyFill="1" applyAlignment="1">
      <alignment wrapText="1"/>
    </xf>
    <xf numFmtId="0" fontId="2" fillId="3" borderId="0" xfId="0" applyFont="1" applyFill="1" applyAlignment="1">
      <alignment vertical="center"/>
    </xf>
    <xf numFmtId="0" fontId="2" fillId="9" borderId="0" xfId="0" applyFont="1" applyFill="1" applyAlignment="1">
      <alignment vertical="center"/>
    </xf>
    <xf numFmtId="165" fontId="2" fillId="9" borderId="0" xfId="0" applyNumberFormat="1" applyFont="1" applyFill="1" applyAlignment="1">
      <alignment vertical="center"/>
    </xf>
    <xf numFmtId="165" fontId="2" fillId="9" borderId="0" xfId="0" applyNumberFormat="1" applyFont="1" applyFill="1" applyAlignment="1">
      <alignment horizontal="right" vertical="center"/>
    </xf>
    <xf numFmtId="0" fontId="10" fillId="11" borderId="0" xfId="0" applyFont="1" applyFill="1" applyAlignment="1">
      <alignment horizontal="center" vertical="center" wrapText="1"/>
    </xf>
    <xf numFmtId="0" fontId="10" fillId="11" borderId="0" xfId="0" applyFont="1" applyFill="1" applyAlignment="1">
      <alignmen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8" borderId="0" xfId="0" applyFont="1" applyFill="1" applyAlignment="1">
      <alignment horizontal="left" vertical="center" wrapText="1"/>
    </xf>
    <xf numFmtId="0" fontId="2" fillId="10" borderId="0" xfId="0" applyFont="1" applyFill="1" applyAlignment="1">
      <alignment horizontal="center" vertical="center" wrapText="1"/>
    </xf>
    <xf numFmtId="0" fontId="9" fillId="10" borderId="0" xfId="2" applyFont="1" applyFill="1" applyBorder="1" applyAlignment="1">
      <alignment horizontal="center" vertical="center"/>
    </xf>
    <xf numFmtId="0" fontId="4"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6" borderId="2" xfId="0" applyFont="1" applyFill="1" applyBorder="1" applyAlignment="1">
      <alignment horizontal="left" vertical="center" wrapText="1"/>
    </xf>
    <xf numFmtId="0" fontId="2" fillId="6" borderId="3" xfId="0" applyFont="1" applyFill="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6" fillId="3" borderId="0" xfId="0" applyFont="1" applyFill="1" applyAlignment="1">
      <alignment horizontal="center" vertical="center" wrapText="1"/>
    </xf>
    <xf numFmtId="0" fontId="2" fillId="3" borderId="0" xfId="0" applyFont="1" applyFill="1" applyAlignment="1">
      <alignment horizontal="left" wrapText="1"/>
    </xf>
    <xf numFmtId="0" fontId="3" fillId="7" borderId="2" xfId="0" applyFont="1" applyFill="1" applyBorder="1" applyAlignment="1">
      <alignment horizontal="center" vertical="center"/>
    </xf>
    <xf numFmtId="0" fontId="3" fillId="7" borderId="7" xfId="0" applyFont="1" applyFill="1" applyBorder="1" applyAlignment="1">
      <alignment horizontal="center" vertical="center"/>
    </xf>
    <xf numFmtId="0" fontId="3" fillId="7" borderId="3" xfId="0" applyFont="1" applyFill="1" applyBorder="1" applyAlignment="1">
      <alignment horizontal="center" vertical="center"/>
    </xf>
    <xf numFmtId="0" fontId="10" fillId="11" borderId="0" xfId="0" applyFont="1" applyFill="1" applyAlignment="1">
      <alignment horizontal="center" vertical="center" wrapText="1"/>
    </xf>
    <xf numFmtId="0" fontId="3" fillId="7" borderId="4" xfId="0" applyFont="1" applyFill="1" applyBorder="1" applyAlignment="1">
      <alignment horizontal="center" vertical="center"/>
    </xf>
    <xf numFmtId="0" fontId="3" fillId="7" borderId="0" xfId="0" applyFont="1" applyFill="1" applyAlignment="1">
      <alignment horizontal="center" vertical="center"/>
    </xf>
    <xf numFmtId="0" fontId="2" fillId="0" borderId="8" xfId="0" applyFont="1" applyBorder="1" applyAlignment="1">
      <alignment horizontal="left" vertical="center" wrapText="1"/>
    </xf>
    <xf numFmtId="0" fontId="2" fillId="0" borderId="9" xfId="0" applyFont="1" applyBorder="1" applyAlignment="1">
      <alignment horizontal="left" vertical="center" wrapText="1"/>
    </xf>
    <xf numFmtId="0" fontId="3" fillId="7" borderId="8" xfId="0" applyFont="1" applyFill="1" applyBorder="1" applyAlignment="1">
      <alignment horizontal="center" vertical="center"/>
    </xf>
    <xf numFmtId="0" fontId="3" fillId="7" borderId="9" xfId="0" applyFont="1" applyFill="1" applyBorder="1" applyAlignment="1">
      <alignment horizontal="center" vertical="center"/>
    </xf>
    <xf numFmtId="0" fontId="5" fillId="0" borderId="1" xfId="0" applyFont="1" applyBorder="1" applyAlignment="1">
      <alignment horizontal="left" vertical="center" wrapText="1"/>
    </xf>
    <xf numFmtId="164" fontId="2" fillId="0" borderId="5" xfId="0" applyNumberFormat="1" applyFont="1" applyBorder="1" applyAlignment="1">
      <alignment horizontal="right" vertical="center"/>
    </xf>
    <xf numFmtId="164" fontId="2" fillId="0" borderId="6" xfId="0" applyNumberFormat="1" applyFont="1" applyBorder="1" applyAlignment="1">
      <alignment horizontal="right" vertical="center"/>
    </xf>
    <xf numFmtId="9" fontId="2" fillId="0" borderId="5" xfId="0" applyNumberFormat="1" applyFont="1" applyBorder="1" applyAlignment="1">
      <alignment horizontal="center" vertical="center"/>
    </xf>
    <xf numFmtId="9" fontId="2" fillId="0" borderId="6" xfId="0" applyNumberFormat="1" applyFont="1" applyBorder="1" applyAlignment="1">
      <alignment horizontal="center" vertical="center"/>
    </xf>
    <xf numFmtId="0" fontId="2" fillId="0" borderId="1" xfId="0" applyFont="1" applyBorder="1" applyAlignment="1">
      <alignment horizontal="center" vertical="center" wrapText="1"/>
    </xf>
    <xf numFmtId="0" fontId="2" fillId="9" borderId="0" xfId="0" applyFont="1" applyFill="1" applyAlignment="1">
      <alignment horizontal="left" vertical="center" wrapText="1"/>
    </xf>
    <xf numFmtId="0" fontId="3" fillId="7" borderId="0" xfId="0" applyFont="1" applyFill="1" applyAlignment="1">
      <alignment horizontal="left" vertical="center"/>
    </xf>
    <xf numFmtId="0" fontId="5" fillId="9" borderId="0" xfId="0" applyFont="1" applyFill="1" applyAlignment="1">
      <alignment horizontal="left" vertical="center" wrapText="1"/>
    </xf>
    <xf numFmtId="0" fontId="2" fillId="9" borderId="0" xfId="0" applyFont="1" applyFill="1" applyAlignment="1">
      <alignment horizontal="left" wrapText="1"/>
    </xf>
    <xf numFmtId="0" fontId="7" fillId="3" borderId="0" xfId="0" applyFont="1" applyFill="1" applyAlignment="1">
      <alignment horizontal="center" vertical="center" wrapText="1"/>
    </xf>
  </cellXfs>
  <cellStyles count="3">
    <cellStyle name="Hipervínculo" xfId="2" builtinId="8"/>
    <cellStyle name="Moneda" xfId="1" builtinId="4"/>
    <cellStyle name="Normal" xfId="0" builtinId="0"/>
  </cellStyles>
  <dxfs count="0"/>
  <tableStyles count="0" defaultTableStyle="TableStyleMedium2" defaultPivotStyle="PivotStyleLight16"/>
  <colors>
    <mruColors>
      <color rgb="FFF1F5F9"/>
      <color rgb="FFFBFBFB"/>
      <color rgb="FFF7F7F7"/>
      <color rgb="FFF9F9F9"/>
      <color rgb="FFF2F2F2"/>
      <color rgb="FFEEEEEE"/>
      <color rgb="FFF7FDFF"/>
      <color rgb="FFEFFFFF"/>
      <color rgb="FFF1EBFF"/>
      <color rgb="FFEBF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utm_source=siemprealdia&amp;utm_medium=herramienta_descargable&amp;utm_campaign=col---tmd_content_for_accountant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siemprealdia.alegra.com/?utm_source=siemprealdia&amp;utm_medium=herramienta_descargable&amp;utm_campaign=col---tmd_content_for_accountants"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Contexto y normativa 2024'!B40"/><Relationship Id="rId13" Type="http://schemas.openxmlformats.org/officeDocument/2006/relationships/hyperlink" Target="#'Contexto y normativa 2024'!B46"/><Relationship Id="rId3" Type="http://schemas.openxmlformats.org/officeDocument/2006/relationships/hyperlink" Target="#'Contexto y normativa 2024'!B18"/><Relationship Id="rId7" Type="http://schemas.openxmlformats.org/officeDocument/2006/relationships/hyperlink" Target="#'Contexto y normativa 2024'!B39"/><Relationship Id="rId12" Type="http://schemas.openxmlformats.org/officeDocument/2006/relationships/hyperlink" Target="#'Contexto y normativa 2024'!B15"/><Relationship Id="rId2" Type="http://schemas.openxmlformats.org/officeDocument/2006/relationships/hyperlink" Target="#'Contexto y normativa 2024'!B12"/><Relationship Id="rId1" Type="http://schemas.openxmlformats.org/officeDocument/2006/relationships/hyperlink" Target="#'Contexto y normativa 2024'!B9"/><Relationship Id="rId6" Type="http://schemas.openxmlformats.org/officeDocument/2006/relationships/hyperlink" Target="#'Contexto y normativa 2024'!B33"/><Relationship Id="rId11" Type="http://schemas.openxmlformats.org/officeDocument/2006/relationships/hyperlink" Target="#'Contexto y normativa 2024'!B55"/><Relationship Id="rId5" Type="http://schemas.openxmlformats.org/officeDocument/2006/relationships/hyperlink" Target="#'Contexto y normativa 2024'!B24"/><Relationship Id="rId15" Type="http://schemas.openxmlformats.org/officeDocument/2006/relationships/image" Target="../media/image5.png"/><Relationship Id="rId10" Type="http://schemas.openxmlformats.org/officeDocument/2006/relationships/hyperlink" Target="#'Contexto y normativa 2024'!B51"/><Relationship Id="rId4" Type="http://schemas.openxmlformats.org/officeDocument/2006/relationships/hyperlink" Target="#'Contexto y normativa 2024'!B21"/><Relationship Id="rId9" Type="http://schemas.openxmlformats.org/officeDocument/2006/relationships/hyperlink" Target="#'Contexto y normativa 2024'!B45"/><Relationship Id="rId14" Type="http://schemas.openxmlformats.org/officeDocument/2006/relationships/hyperlink" Target="#'Contexto y normativa 2024'!B36"/></Relationships>
</file>

<file path=xl/drawings/_rels/drawing4.xml.rels><?xml version="1.0" encoding="UTF-8" standalone="yes"?>
<Relationships xmlns="http://schemas.openxmlformats.org/package/2006/relationships"><Relationship Id="rId8" Type="http://schemas.openxmlformats.org/officeDocument/2006/relationships/hyperlink" Target="#'Herramienta n&#243;mina 2024 smmlv'!B18"/><Relationship Id="rId13" Type="http://schemas.openxmlformats.org/officeDocument/2006/relationships/hyperlink" Target="#'Herramienta n&#243;mina 2024 smmlv'!B23"/><Relationship Id="rId3" Type="http://schemas.openxmlformats.org/officeDocument/2006/relationships/hyperlink" Target="#'Herramienta n&#243;mina 2024 smmlv'!B11"/><Relationship Id="rId7" Type="http://schemas.openxmlformats.org/officeDocument/2006/relationships/hyperlink" Target="#'Herramienta n&#243;mina 2024 smmlv'!B17"/><Relationship Id="rId12" Type="http://schemas.openxmlformats.org/officeDocument/2006/relationships/hyperlink" Target="#'Herramienta n&#243;mina 2024 smmlv'!B22"/><Relationship Id="rId2" Type="http://schemas.openxmlformats.org/officeDocument/2006/relationships/hyperlink" Target="#'Herramienta n&#243;mina 2024 smmlv'!B10"/><Relationship Id="rId1" Type="http://schemas.openxmlformats.org/officeDocument/2006/relationships/hyperlink" Target="#'Herramienta n&#243;mina 2024 smmlv'!B9"/><Relationship Id="rId6" Type="http://schemas.openxmlformats.org/officeDocument/2006/relationships/hyperlink" Target="#'Herramienta n&#243;mina 2024 smmlv'!B16"/><Relationship Id="rId11" Type="http://schemas.openxmlformats.org/officeDocument/2006/relationships/hyperlink" Target="#'Herramienta n&#243;mina 2024 smmlv'!B20"/><Relationship Id="rId5" Type="http://schemas.openxmlformats.org/officeDocument/2006/relationships/hyperlink" Target="#'Herramienta n&#243;mina 2024 smmlv'!B14"/><Relationship Id="rId15" Type="http://schemas.openxmlformats.org/officeDocument/2006/relationships/image" Target="../media/image5.png"/><Relationship Id="rId10" Type="http://schemas.openxmlformats.org/officeDocument/2006/relationships/hyperlink" Target="#'Herramienta n&#243;mina 2024 smmlv'!B21"/><Relationship Id="rId4" Type="http://schemas.openxmlformats.org/officeDocument/2006/relationships/hyperlink" Target="#'Herramienta n&#243;mina 2024 smmlv'!B12"/><Relationship Id="rId9" Type="http://schemas.openxmlformats.org/officeDocument/2006/relationships/hyperlink" Target="#'Herramienta n&#243;mina 2024 smmlv'!B19"/><Relationship Id="rId14" Type="http://schemas.openxmlformats.org/officeDocument/2006/relationships/hyperlink" Target="#'Herramienta n&#243;mina 2024 smmlv'!B25"/></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617220</xdr:colOff>
      <xdr:row>46</xdr:row>
      <xdr:rowOff>127136</xdr:rowOff>
    </xdr:to>
    <xdr:pic>
      <xdr:nvPicPr>
        <xdr:cNvPr id="3" name="Imagen 2" descr="Interfaz de usuario gráfica, Texto, Aplicación, Word&#10;&#10;Descripción generada automáticamente">
          <a:extLst>
            <a:ext uri="{FF2B5EF4-FFF2-40B4-BE49-F238E27FC236}">
              <a16:creationId xmlns:a16="http://schemas.microsoft.com/office/drawing/2014/main" id="{B8EFBDA4-096A-02E8-0986-BED21220A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959840" cy="8539616"/>
        </a:xfrm>
        <a:prstGeom prst="rect">
          <a:avLst/>
        </a:prstGeom>
      </xdr:spPr>
    </xdr:pic>
    <xdr:clientData/>
  </xdr:twoCellAnchor>
  <xdr:twoCellAnchor editAs="oneCell">
    <xdr:from>
      <xdr:col>3</xdr:col>
      <xdr:colOff>281939</xdr:colOff>
      <xdr:row>43</xdr:row>
      <xdr:rowOff>70486</xdr:rowOff>
    </xdr:from>
    <xdr:to>
      <xdr:col>14</xdr:col>
      <xdr:colOff>384512</xdr:colOff>
      <xdr:row>54</xdr:row>
      <xdr:rowOff>45720</xdr:rowOff>
    </xdr:to>
    <xdr:pic>
      <xdr:nvPicPr>
        <xdr:cNvPr id="5" name="Imagen 4"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5A2DF71F-034D-2194-349C-10F17C4162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36519" y="7934326"/>
          <a:ext cx="8736033" cy="19869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398070</xdr:colOff>
      <xdr:row>36</xdr:row>
      <xdr:rowOff>15240</xdr:rowOff>
    </xdr:to>
    <xdr:pic>
      <xdr:nvPicPr>
        <xdr:cNvPr id="4" name="Imagen 3">
          <a:extLst>
            <a:ext uri="{FF2B5EF4-FFF2-40B4-BE49-F238E27FC236}">
              <a16:creationId xmlns:a16="http://schemas.microsoft.com/office/drawing/2014/main" id="{ADC920EA-6CAC-3787-A4C3-C165526FAA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310410" cy="6598920"/>
        </a:xfrm>
        <a:prstGeom prst="rect">
          <a:avLst/>
        </a:prstGeom>
      </xdr:spPr>
    </xdr:pic>
    <xdr:clientData/>
  </xdr:twoCellAnchor>
  <xdr:twoCellAnchor editAs="oneCell">
    <xdr:from>
      <xdr:col>1</xdr:col>
      <xdr:colOff>457200</xdr:colOff>
      <xdr:row>29</xdr:row>
      <xdr:rowOff>140970</xdr:rowOff>
    </xdr:from>
    <xdr:to>
      <xdr:col>7</xdr:col>
      <xdr:colOff>756018</xdr:colOff>
      <xdr:row>36</xdr:row>
      <xdr:rowOff>76200</xdr:rowOff>
    </xdr:to>
    <xdr:pic>
      <xdr:nvPicPr>
        <xdr:cNvPr id="5" name="Imagen 4" descr="Texto&#10;&#10;Descripción generada automáticamente">
          <a:hlinkClick xmlns:r="http://schemas.openxmlformats.org/officeDocument/2006/relationships" r:id="rId2"/>
          <a:extLst>
            <a:ext uri="{FF2B5EF4-FFF2-40B4-BE49-F238E27FC236}">
              <a16:creationId xmlns:a16="http://schemas.microsoft.com/office/drawing/2014/main" id="{204EE3B4-B261-8667-F65E-DA6FEB7C02F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2060" y="5444490"/>
          <a:ext cx="5007978" cy="12153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128427</xdr:colOff>
      <xdr:row>8</xdr:row>
      <xdr:rowOff>117725</xdr:rowOff>
    </xdr:from>
    <xdr:to>
      <xdr:col>9</xdr:col>
      <xdr:colOff>215289</xdr:colOff>
      <xdr:row>8</xdr:row>
      <xdr:rowOff>610757</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4F598ED7-C85C-44B2-94AA-FDAF003C52D0}"/>
            </a:ext>
          </a:extLst>
        </xdr:cNvPr>
        <xdr:cNvSpPr/>
      </xdr:nvSpPr>
      <xdr:spPr>
        <a:xfrm>
          <a:off x="10423989" y="4109663"/>
          <a:ext cx="1403238" cy="49303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xdr:from>
      <xdr:col>8</xdr:col>
      <xdr:colOff>128426</xdr:colOff>
      <xdr:row>9</xdr:row>
      <xdr:rowOff>107023</xdr:rowOff>
    </xdr:from>
    <xdr:to>
      <xdr:col>9</xdr:col>
      <xdr:colOff>215288</xdr:colOff>
      <xdr:row>9</xdr:row>
      <xdr:rowOff>600055</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885748E5-734D-4B92-B314-DA49F50D1529}"/>
            </a:ext>
          </a:extLst>
        </xdr:cNvPr>
        <xdr:cNvSpPr/>
      </xdr:nvSpPr>
      <xdr:spPr>
        <a:xfrm>
          <a:off x="10423988" y="4441433"/>
          <a:ext cx="1403238" cy="49303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xdr:from>
      <xdr:col>8</xdr:col>
      <xdr:colOff>141697</xdr:colOff>
      <xdr:row>10</xdr:row>
      <xdr:rowOff>98889</xdr:rowOff>
    </xdr:from>
    <xdr:to>
      <xdr:col>9</xdr:col>
      <xdr:colOff>228559</xdr:colOff>
      <xdr:row>10</xdr:row>
      <xdr:rowOff>591921</xdr:rowOff>
    </xdr:to>
    <xdr:sp macro="" textlink="">
      <xdr:nvSpPr>
        <xdr:cNvPr id="6" name="Rectángulo: esquinas redondeadas 5">
          <a:extLst>
            <a:ext uri="{FF2B5EF4-FFF2-40B4-BE49-F238E27FC236}">
              <a16:creationId xmlns:a16="http://schemas.microsoft.com/office/drawing/2014/main" id="{70299A1C-6205-4F96-9A27-36EDEADB8054}"/>
            </a:ext>
          </a:extLst>
        </xdr:cNvPr>
        <xdr:cNvSpPr/>
      </xdr:nvSpPr>
      <xdr:spPr>
        <a:xfrm>
          <a:off x="10437259" y="5128945"/>
          <a:ext cx="1403238" cy="49303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xdr:from>
      <xdr:col>8</xdr:col>
      <xdr:colOff>144266</xdr:colOff>
      <xdr:row>11</xdr:row>
      <xdr:rowOff>465334</xdr:rowOff>
    </xdr:from>
    <xdr:to>
      <xdr:col>9</xdr:col>
      <xdr:colOff>231128</xdr:colOff>
      <xdr:row>12</xdr:row>
      <xdr:rowOff>273843</xdr:rowOff>
    </xdr:to>
    <xdr:sp macro="" textlink="">
      <xdr:nvSpPr>
        <xdr:cNvPr id="7" name="Rectángulo: esquinas redondeadas 6">
          <a:hlinkClick xmlns:r="http://schemas.openxmlformats.org/officeDocument/2006/relationships" r:id="rId3"/>
          <a:extLst>
            <a:ext uri="{FF2B5EF4-FFF2-40B4-BE49-F238E27FC236}">
              <a16:creationId xmlns:a16="http://schemas.microsoft.com/office/drawing/2014/main" id="{375A2A07-A352-4A31-98DF-B456F2339CDF}"/>
            </a:ext>
          </a:extLst>
        </xdr:cNvPr>
        <xdr:cNvSpPr/>
      </xdr:nvSpPr>
      <xdr:spPr>
        <a:xfrm>
          <a:off x="10681297" y="6168428"/>
          <a:ext cx="1396550" cy="499071"/>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xdr:from>
      <xdr:col>8</xdr:col>
      <xdr:colOff>138702</xdr:colOff>
      <xdr:row>13</xdr:row>
      <xdr:rowOff>459770</xdr:rowOff>
    </xdr:from>
    <xdr:to>
      <xdr:col>9</xdr:col>
      <xdr:colOff>225564</xdr:colOff>
      <xdr:row>14</xdr:row>
      <xdr:rowOff>285750</xdr:rowOff>
    </xdr:to>
    <xdr:sp macro="" textlink="">
      <xdr:nvSpPr>
        <xdr:cNvPr id="9" name="Rectángulo: esquinas redondeadas 8">
          <a:hlinkClick xmlns:r="http://schemas.openxmlformats.org/officeDocument/2006/relationships" r:id="rId4"/>
          <a:extLst>
            <a:ext uri="{FF2B5EF4-FFF2-40B4-BE49-F238E27FC236}">
              <a16:creationId xmlns:a16="http://schemas.microsoft.com/office/drawing/2014/main" id="{A6DE1109-A936-4254-BF53-B4973900E846}"/>
            </a:ext>
          </a:extLst>
        </xdr:cNvPr>
        <xdr:cNvSpPr/>
      </xdr:nvSpPr>
      <xdr:spPr>
        <a:xfrm>
          <a:off x="10675733" y="7543989"/>
          <a:ext cx="1396550" cy="51654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xdr:from>
      <xdr:col>8</xdr:col>
      <xdr:colOff>112209</xdr:colOff>
      <xdr:row>15</xdr:row>
      <xdr:rowOff>79625</xdr:rowOff>
    </xdr:from>
    <xdr:to>
      <xdr:col>9</xdr:col>
      <xdr:colOff>202881</xdr:colOff>
      <xdr:row>15</xdr:row>
      <xdr:rowOff>572657</xdr:rowOff>
    </xdr:to>
    <xdr:sp macro="" textlink="">
      <xdr:nvSpPr>
        <xdr:cNvPr id="11" name="Rectángulo: esquinas redondeadas 10">
          <a:hlinkClick xmlns:r="http://schemas.openxmlformats.org/officeDocument/2006/relationships" r:id="rId5"/>
          <a:extLst>
            <a:ext uri="{FF2B5EF4-FFF2-40B4-BE49-F238E27FC236}">
              <a16:creationId xmlns:a16="http://schemas.microsoft.com/office/drawing/2014/main" id="{E77DC65D-E6C2-4555-AC37-B943BE6D8B58}"/>
            </a:ext>
          </a:extLst>
        </xdr:cNvPr>
        <xdr:cNvSpPr/>
      </xdr:nvSpPr>
      <xdr:spPr>
        <a:xfrm>
          <a:off x="11108292" y="8683875"/>
          <a:ext cx="1286589" cy="49303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xdr:from>
      <xdr:col>8</xdr:col>
      <xdr:colOff>116682</xdr:colOff>
      <xdr:row>16</xdr:row>
      <xdr:rowOff>189216</xdr:rowOff>
    </xdr:from>
    <xdr:to>
      <xdr:col>9</xdr:col>
      <xdr:colOff>205449</xdr:colOff>
      <xdr:row>16</xdr:row>
      <xdr:rowOff>682248</xdr:rowOff>
    </xdr:to>
    <xdr:sp macro="" textlink="">
      <xdr:nvSpPr>
        <xdr:cNvPr id="12" name="Rectángulo: esquinas redondeadas 11">
          <a:hlinkClick xmlns:r="http://schemas.openxmlformats.org/officeDocument/2006/relationships" r:id="rId6"/>
          <a:extLst>
            <a:ext uri="{FF2B5EF4-FFF2-40B4-BE49-F238E27FC236}">
              <a16:creationId xmlns:a16="http://schemas.microsoft.com/office/drawing/2014/main" id="{6FB7C8A2-AB45-46B2-8CC0-37BF9ED8060C}"/>
            </a:ext>
          </a:extLst>
        </xdr:cNvPr>
        <xdr:cNvSpPr/>
      </xdr:nvSpPr>
      <xdr:spPr>
        <a:xfrm>
          <a:off x="11112765" y="9491966"/>
          <a:ext cx="1284684" cy="49303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xdr:from>
      <xdr:col>8</xdr:col>
      <xdr:colOff>100654</xdr:colOff>
      <xdr:row>18</xdr:row>
      <xdr:rowOff>106830</xdr:rowOff>
    </xdr:from>
    <xdr:to>
      <xdr:col>9</xdr:col>
      <xdr:colOff>181801</xdr:colOff>
      <xdr:row>18</xdr:row>
      <xdr:rowOff>599862</xdr:rowOff>
    </xdr:to>
    <xdr:sp macro="" textlink="">
      <xdr:nvSpPr>
        <xdr:cNvPr id="14" name="Rectángulo: esquinas redondeadas 13">
          <a:hlinkClick xmlns:r="http://schemas.openxmlformats.org/officeDocument/2006/relationships" r:id="rId7"/>
          <a:extLst>
            <a:ext uri="{FF2B5EF4-FFF2-40B4-BE49-F238E27FC236}">
              <a16:creationId xmlns:a16="http://schemas.microsoft.com/office/drawing/2014/main" id="{D35D2B70-01BB-4732-8452-51F5537B25EA}"/>
            </a:ext>
          </a:extLst>
        </xdr:cNvPr>
        <xdr:cNvSpPr/>
      </xdr:nvSpPr>
      <xdr:spPr>
        <a:xfrm>
          <a:off x="11096737" y="11113497"/>
          <a:ext cx="1277064" cy="49303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xdr:from>
      <xdr:col>8</xdr:col>
      <xdr:colOff>111783</xdr:colOff>
      <xdr:row>19</xdr:row>
      <xdr:rowOff>86209</xdr:rowOff>
    </xdr:from>
    <xdr:to>
      <xdr:col>9</xdr:col>
      <xdr:colOff>202455</xdr:colOff>
      <xdr:row>19</xdr:row>
      <xdr:rowOff>579241</xdr:rowOff>
    </xdr:to>
    <xdr:sp macro="" textlink="">
      <xdr:nvSpPr>
        <xdr:cNvPr id="15" name="Rectángulo: esquinas redondeadas 14">
          <a:hlinkClick xmlns:r="http://schemas.openxmlformats.org/officeDocument/2006/relationships" r:id="rId8"/>
          <a:extLst>
            <a:ext uri="{FF2B5EF4-FFF2-40B4-BE49-F238E27FC236}">
              <a16:creationId xmlns:a16="http://schemas.microsoft.com/office/drawing/2014/main" id="{F7FAD170-86FB-4D10-8C2B-1CCF47C62963}"/>
            </a:ext>
          </a:extLst>
        </xdr:cNvPr>
        <xdr:cNvSpPr/>
      </xdr:nvSpPr>
      <xdr:spPr>
        <a:xfrm>
          <a:off x="11107866" y="11791376"/>
          <a:ext cx="1286589" cy="49303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xdr:from>
      <xdr:col>8</xdr:col>
      <xdr:colOff>110266</xdr:colOff>
      <xdr:row>20</xdr:row>
      <xdr:rowOff>73631</xdr:rowOff>
    </xdr:from>
    <xdr:to>
      <xdr:col>9</xdr:col>
      <xdr:colOff>191413</xdr:colOff>
      <xdr:row>20</xdr:row>
      <xdr:rowOff>564758</xdr:rowOff>
    </xdr:to>
    <xdr:sp macro="" textlink="">
      <xdr:nvSpPr>
        <xdr:cNvPr id="17" name="Rectángulo: esquinas redondeadas 16">
          <a:hlinkClick xmlns:r="http://schemas.openxmlformats.org/officeDocument/2006/relationships" r:id="rId9"/>
          <a:extLst>
            <a:ext uri="{FF2B5EF4-FFF2-40B4-BE49-F238E27FC236}">
              <a16:creationId xmlns:a16="http://schemas.microsoft.com/office/drawing/2014/main" id="{5C9BF9AC-FAEC-4514-8D53-D46CB6A01D72}"/>
            </a:ext>
          </a:extLst>
        </xdr:cNvPr>
        <xdr:cNvSpPr/>
      </xdr:nvSpPr>
      <xdr:spPr>
        <a:xfrm>
          <a:off x="11106349" y="12477298"/>
          <a:ext cx="1277064" cy="491127"/>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xdr:from>
      <xdr:col>8</xdr:col>
      <xdr:colOff>106580</xdr:colOff>
      <xdr:row>22</xdr:row>
      <xdr:rowOff>853678</xdr:rowOff>
    </xdr:from>
    <xdr:to>
      <xdr:col>9</xdr:col>
      <xdr:colOff>195347</xdr:colOff>
      <xdr:row>23</xdr:row>
      <xdr:rowOff>260032</xdr:rowOff>
    </xdr:to>
    <xdr:sp macro="" textlink="">
      <xdr:nvSpPr>
        <xdr:cNvPr id="19" name="Rectángulo: esquinas redondeadas 18">
          <a:hlinkClick xmlns:r="http://schemas.openxmlformats.org/officeDocument/2006/relationships" r:id="rId10"/>
          <a:extLst>
            <a:ext uri="{FF2B5EF4-FFF2-40B4-BE49-F238E27FC236}">
              <a16:creationId xmlns:a16="http://schemas.microsoft.com/office/drawing/2014/main" id="{BC61E2B5-0F7F-4D9A-AD3E-7E4192C77159}"/>
            </a:ext>
          </a:extLst>
        </xdr:cNvPr>
        <xdr:cNvSpPr/>
      </xdr:nvSpPr>
      <xdr:spPr>
        <a:xfrm>
          <a:off x="11102663" y="14654345"/>
          <a:ext cx="1284684" cy="644604"/>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xdr:from>
      <xdr:col>8</xdr:col>
      <xdr:colOff>92996</xdr:colOff>
      <xdr:row>24</xdr:row>
      <xdr:rowOff>85147</xdr:rowOff>
    </xdr:from>
    <xdr:to>
      <xdr:col>9</xdr:col>
      <xdr:colOff>177953</xdr:colOff>
      <xdr:row>24</xdr:row>
      <xdr:rowOff>592666</xdr:rowOff>
    </xdr:to>
    <xdr:sp macro="" textlink="">
      <xdr:nvSpPr>
        <xdr:cNvPr id="20" name="Rectángulo: esquinas redondeadas 19">
          <a:hlinkClick xmlns:r="http://schemas.openxmlformats.org/officeDocument/2006/relationships" r:id="rId11"/>
          <a:extLst>
            <a:ext uri="{FF2B5EF4-FFF2-40B4-BE49-F238E27FC236}">
              <a16:creationId xmlns:a16="http://schemas.microsoft.com/office/drawing/2014/main" id="{9FFA665E-9F29-4FC4-8823-53D63300DCA6}"/>
            </a:ext>
          </a:extLst>
        </xdr:cNvPr>
        <xdr:cNvSpPr/>
      </xdr:nvSpPr>
      <xdr:spPr>
        <a:xfrm>
          <a:off x="11089079" y="16351730"/>
          <a:ext cx="1280874" cy="507519"/>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xdr:from>
      <xdr:col>8</xdr:col>
      <xdr:colOff>128427</xdr:colOff>
      <xdr:row>10</xdr:row>
      <xdr:rowOff>117725</xdr:rowOff>
    </xdr:from>
    <xdr:to>
      <xdr:col>9</xdr:col>
      <xdr:colOff>215289</xdr:colOff>
      <xdr:row>10</xdr:row>
      <xdr:rowOff>610757</xdr:rowOff>
    </xdr:to>
    <xdr:sp macro="" textlink="">
      <xdr:nvSpPr>
        <xdr:cNvPr id="21" name="Rectángulo: esquinas redondeadas 20">
          <a:hlinkClick xmlns:r="http://schemas.openxmlformats.org/officeDocument/2006/relationships" r:id="rId12"/>
          <a:extLst>
            <a:ext uri="{FF2B5EF4-FFF2-40B4-BE49-F238E27FC236}">
              <a16:creationId xmlns:a16="http://schemas.microsoft.com/office/drawing/2014/main" id="{BEA19ED5-1917-4486-A150-DD7D7B80B559}"/>
            </a:ext>
          </a:extLst>
        </xdr:cNvPr>
        <xdr:cNvSpPr/>
      </xdr:nvSpPr>
      <xdr:spPr>
        <a:xfrm>
          <a:off x="10423989" y="3756489"/>
          <a:ext cx="1403238" cy="49303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xdr:from>
      <xdr:col>8</xdr:col>
      <xdr:colOff>110813</xdr:colOff>
      <xdr:row>21</xdr:row>
      <xdr:rowOff>93794</xdr:rowOff>
    </xdr:from>
    <xdr:to>
      <xdr:col>9</xdr:col>
      <xdr:colOff>191960</xdr:colOff>
      <xdr:row>21</xdr:row>
      <xdr:rowOff>586826</xdr:rowOff>
    </xdr:to>
    <xdr:sp macro="" textlink="">
      <xdr:nvSpPr>
        <xdr:cNvPr id="30" name="Rectángulo: esquinas redondeadas 29">
          <a:hlinkClick xmlns:r="http://schemas.openxmlformats.org/officeDocument/2006/relationships" r:id="rId13"/>
          <a:extLst>
            <a:ext uri="{FF2B5EF4-FFF2-40B4-BE49-F238E27FC236}">
              <a16:creationId xmlns:a16="http://schemas.microsoft.com/office/drawing/2014/main" id="{FD6F4332-3426-48BF-8B59-C32D8588D9B6}"/>
            </a:ext>
          </a:extLst>
        </xdr:cNvPr>
        <xdr:cNvSpPr/>
      </xdr:nvSpPr>
      <xdr:spPr>
        <a:xfrm>
          <a:off x="11106896" y="13195961"/>
          <a:ext cx="1277064" cy="49303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xdr:from>
      <xdr:col>8</xdr:col>
      <xdr:colOff>101199</xdr:colOff>
      <xdr:row>17</xdr:row>
      <xdr:rowOff>111303</xdr:rowOff>
    </xdr:from>
    <xdr:to>
      <xdr:col>9</xdr:col>
      <xdr:colOff>191871</xdr:colOff>
      <xdr:row>17</xdr:row>
      <xdr:rowOff>602430</xdr:rowOff>
    </xdr:to>
    <xdr:sp macro="" textlink="">
      <xdr:nvSpPr>
        <xdr:cNvPr id="31" name="Rectángulo: esquinas redondeadas 30">
          <a:hlinkClick xmlns:r="http://schemas.openxmlformats.org/officeDocument/2006/relationships" r:id="rId14"/>
          <a:extLst>
            <a:ext uri="{FF2B5EF4-FFF2-40B4-BE49-F238E27FC236}">
              <a16:creationId xmlns:a16="http://schemas.microsoft.com/office/drawing/2014/main" id="{6FEB8A5F-2ACF-46E3-AE7D-6F00BCBB2DF8}"/>
            </a:ext>
          </a:extLst>
        </xdr:cNvPr>
        <xdr:cNvSpPr/>
      </xdr:nvSpPr>
      <xdr:spPr>
        <a:xfrm>
          <a:off x="11097282" y="10419470"/>
          <a:ext cx="1286589" cy="491127"/>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editAs="oneCell">
    <xdr:from>
      <xdr:col>0</xdr:col>
      <xdr:colOff>0</xdr:colOff>
      <xdr:row>1</xdr:row>
      <xdr:rowOff>56727</xdr:rowOff>
    </xdr:from>
    <xdr:to>
      <xdr:col>2</xdr:col>
      <xdr:colOff>97157</xdr:colOff>
      <xdr:row>2</xdr:row>
      <xdr:rowOff>174411</xdr:rowOff>
    </xdr:to>
    <xdr:pic>
      <xdr:nvPicPr>
        <xdr:cNvPr id="8" name="Imagen 7">
          <a:extLst>
            <a:ext uri="{FF2B5EF4-FFF2-40B4-BE49-F238E27FC236}">
              <a16:creationId xmlns:a16="http://schemas.microsoft.com/office/drawing/2014/main" id="{68C0AEE2-BDD9-41CF-9472-7723ED4756F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258433"/>
          <a:ext cx="1987216" cy="319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197274</xdr:colOff>
      <xdr:row>39</xdr:row>
      <xdr:rowOff>56727</xdr:rowOff>
    </xdr:from>
    <xdr:to>
      <xdr:col>4</xdr:col>
      <xdr:colOff>992932</xdr:colOff>
      <xdr:row>40</xdr:row>
      <xdr:rowOff>188805</xdr:rowOff>
    </xdr:to>
    <xdr:pic>
      <xdr:nvPicPr>
        <xdr:cNvPr id="10" name="Imagen 9">
          <a:extLst>
            <a:ext uri="{FF2B5EF4-FFF2-40B4-BE49-F238E27FC236}">
              <a16:creationId xmlns:a16="http://schemas.microsoft.com/office/drawing/2014/main" id="{76E54A1F-EB94-480B-8F62-B6B9856090F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949191" y="25636644"/>
          <a:ext cx="1991574" cy="322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204106</xdr:colOff>
      <xdr:row>8</xdr:row>
      <xdr:rowOff>260801</xdr:rowOff>
    </xdr:from>
    <xdr:to>
      <xdr:col>10</xdr:col>
      <xdr:colOff>1607344</xdr:colOff>
      <xdr:row>8</xdr:row>
      <xdr:rowOff>782408</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5D080B76-08F5-BD5F-31AB-C95743EF62AC}"/>
            </a:ext>
          </a:extLst>
        </xdr:cNvPr>
        <xdr:cNvSpPr/>
      </xdr:nvSpPr>
      <xdr:spPr>
        <a:xfrm>
          <a:off x="9797142" y="2369908"/>
          <a:ext cx="1403238" cy="521607"/>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215445</xdr:colOff>
      <xdr:row>11</xdr:row>
      <xdr:rowOff>510269</xdr:rowOff>
    </xdr:from>
    <xdr:to>
      <xdr:col>10</xdr:col>
      <xdr:colOff>1658370</xdr:colOff>
      <xdr:row>11</xdr:row>
      <xdr:rowOff>1031876</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01815BDA-09BF-431B-AE17-D63F6E78B1E0}"/>
            </a:ext>
          </a:extLst>
        </xdr:cNvPr>
        <xdr:cNvSpPr/>
      </xdr:nvSpPr>
      <xdr:spPr>
        <a:xfrm>
          <a:off x="9808481" y="4294756"/>
          <a:ext cx="1442925" cy="521607"/>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226788</xdr:colOff>
      <xdr:row>14</xdr:row>
      <xdr:rowOff>113394</xdr:rowOff>
    </xdr:from>
    <xdr:to>
      <xdr:col>10</xdr:col>
      <xdr:colOff>1675380</xdr:colOff>
      <xdr:row>14</xdr:row>
      <xdr:rowOff>635001</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BCCD0F6D-6F49-44C7-9FC5-553F1CD7BBB8}"/>
            </a:ext>
          </a:extLst>
        </xdr:cNvPr>
        <xdr:cNvSpPr/>
      </xdr:nvSpPr>
      <xdr:spPr>
        <a:xfrm>
          <a:off x="9819824" y="6041006"/>
          <a:ext cx="1448592" cy="521607"/>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226786</xdr:colOff>
      <xdr:row>17</xdr:row>
      <xdr:rowOff>453571</xdr:rowOff>
    </xdr:from>
    <xdr:to>
      <xdr:col>10</xdr:col>
      <xdr:colOff>1717902</xdr:colOff>
      <xdr:row>17</xdr:row>
      <xdr:rowOff>975178</xdr:rowOff>
    </xdr:to>
    <xdr:sp macro="" textlink="">
      <xdr:nvSpPr>
        <xdr:cNvPr id="5" name="Rectángulo: esquinas redondeadas 4">
          <a:hlinkClick xmlns:r="http://schemas.openxmlformats.org/officeDocument/2006/relationships" r:id="rId4"/>
          <a:extLst>
            <a:ext uri="{FF2B5EF4-FFF2-40B4-BE49-F238E27FC236}">
              <a16:creationId xmlns:a16="http://schemas.microsoft.com/office/drawing/2014/main" id="{167EB512-F2F7-4146-8875-BE59C375087B}"/>
            </a:ext>
          </a:extLst>
        </xdr:cNvPr>
        <xdr:cNvSpPr/>
      </xdr:nvSpPr>
      <xdr:spPr>
        <a:xfrm>
          <a:off x="9819822" y="7767410"/>
          <a:ext cx="1491116" cy="521607"/>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190296</xdr:colOff>
      <xdr:row>20</xdr:row>
      <xdr:rowOff>551815</xdr:rowOff>
    </xdr:from>
    <xdr:to>
      <xdr:col>10</xdr:col>
      <xdr:colOff>1541508</xdr:colOff>
      <xdr:row>20</xdr:row>
      <xdr:rowOff>1079137</xdr:rowOff>
    </xdr:to>
    <xdr:sp macro="" textlink="">
      <xdr:nvSpPr>
        <xdr:cNvPr id="6" name="Rectángulo: esquinas redondeadas 5">
          <a:hlinkClick xmlns:r="http://schemas.openxmlformats.org/officeDocument/2006/relationships" r:id="rId5"/>
          <a:extLst>
            <a:ext uri="{FF2B5EF4-FFF2-40B4-BE49-F238E27FC236}">
              <a16:creationId xmlns:a16="http://schemas.microsoft.com/office/drawing/2014/main" id="{5DFDD930-8FFB-4E56-AE45-A43D6C874249}"/>
            </a:ext>
          </a:extLst>
        </xdr:cNvPr>
        <xdr:cNvSpPr/>
      </xdr:nvSpPr>
      <xdr:spPr>
        <a:xfrm>
          <a:off x="9979879" y="9537065"/>
          <a:ext cx="1351212" cy="52732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169305</xdr:colOff>
      <xdr:row>23</xdr:row>
      <xdr:rowOff>474889</xdr:rowOff>
    </xdr:from>
    <xdr:to>
      <xdr:col>10</xdr:col>
      <xdr:colOff>1531538</xdr:colOff>
      <xdr:row>23</xdr:row>
      <xdr:rowOff>990600</xdr:rowOff>
    </xdr:to>
    <xdr:sp macro="" textlink="">
      <xdr:nvSpPr>
        <xdr:cNvPr id="7" name="Rectángulo: esquinas redondeadas 6">
          <a:hlinkClick xmlns:r="http://schemas.openxmlformats.org/officeDocument/2006/relationships" r:id="rId6"/>
          <a:extLst>
            <a:ext uri="{FF2B5EF4-FFF2-40B4-BE49-F238E27FC236}">
              <a16:creationId xmlns:a16="http://schemas.microsoft.com/office/drawing/2014/main" id="{766FF35C-7E79-4954-B3B7-080530984A41}"/>
            </a:ext>
          </a:extLst>
        </xdr:cNvPr>
        <xdr:cNvSpPr/>
      </xdr:nvSpPr>
      <xdr:spPr>
        <a:xfrm>
          <a:off x="9958888" y="11597972"/>
          <a:ext cx="1362233" cy="515711"/>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153977</xdr:colOff>
      <xdr:row>32</xdr:row>
      <xdr:rowOff>618965</xdr:rowOff>
    </xdr:from>
    <xdr:to>
      <xdr:col>10</xdr:col>
      <xdr:colOff>1445067</xdr:colOff>
      <xdr:row>32</xdr:row>
      <xdr:rowOff>1132952</xdr:rowOff>
    </xdr:to>
    <xdr:sp macro="" textlink="">
      <xdr:nvSpPr>
        <xdr:cNvPr id="8" name="Rectángulo: esquinas redondeadas 7">
          <a:hlinkClick xmlns:r="http://schemas.openxmlformats.org/officeDocument/2006/relationships" r:id="rId7"/>
          <a:extLst>
            <a:ext uri="{FF2B5EF4-FFF2-40B4-BE49-F238E27FC236}">
              <a16:creationId xmlns:a16="http://schemas.microsoft.com/office/drawing/2014/main" id="{F3C9082B-CFF1-4946-8847-2DA3D0DAAB42}"/>
            </a:ext>
          </a:extLst>
        </xdr:cNvPr>
        <xdr:cNvSpPr/>
      </xdr:nvSpPr>
      <xdr:spPr>
        <a:xfrm>
          <a:off x="9943560" y="15245132"/>
          <a:ext cx="1291090" cy="513987"/>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157486</xdr:colOff>
      <xdr:row>35</xdr:row>
      <xdr:rowOff>41841</xdr:rowOff>
    </xdr:from>
    <xdr:to>
      <xdr:col>10</xdr:col>
      <xdr:colOff>1432205</xdr:colOff>
      <xdr:row>35</xdr:row>
      <xdr:rowOff>559638</xdr:rowOff>
    </xdr:to>
    <xdr:sp macro="" textlink="">
      <xdr:nvSpPr>
        <xdr:cNvPr id="9" name="Rectángulo: esquinas redondeadas 8">
          <a:hlinkClick xmlns:r="http://schemas.openxmlformats.org/officeDocument/2006/relationships" r:id="rId8"/>
          <a:extLst>
            <a:ext uri="{FF2B5EF4-FFF2-40B4-BE49-F238E27FC236}">
              <a16:creationId xmlns:a16="http://schemas.microsoft.com/office/drawing/2014/main" id="{2EB24541-C3F0-40BD-9578-083C2EC45250}"/>
            </a:ext>
          </a:extLst>
        </xdr:cNvPr>
        <xdr:cNvSpPr/>
      </xdr:nvSpPr>
      <xdr:spPr>
        <a:xfrm>
          <a:off x="9947069" y="17017508"/>
          <a:ext cx="1274719" cy="517797"/>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154185</xdr:colOff>
      <xdr:row>38</xdr:row>
      <xdr:rowOff>127392</xdr:rowOff>
    </xdr:from>
    <xdr:to>
      <xdr:col>10</xdr:col>
      <xdr:colOff>1420329</xdr:colOff>
      <xdr:row>38</xdr:row>
      <xdr:rowOff>654714</xdr:rowOff>
    </xdr:to>
    <xdr:sp macro="" textlink="">
      <xdr:nvSpPr>
        <xdr:cNvPr id="10" name="Rectángulo: esquinas redondeadas 9">
          <a:hlinkClick xmlns:r="http://schemas.openxmlformats.org/officeDocument/2006/relationships" r:id="rId9"/>
          <a:extLst>
            <a:ext uri="{FF2B5EF4-FFF2-40B4-BE49-F238E27FC236}">
              <a16:creationId xmlns:a16="http://schemas.microsoft.com/office/drawing/2014/main" id="{C53CF02A-FC5E-4A32-81F0-3654BA5E3C95}"/>
            </a:ext>
          </a:extLst>
        </xdr:cNvPr>
        <xdr:cNvSpPr/>
      </xdr:nvSpPr>
      <xdr:spPr>
        <a:xfrm>
          <a:off x="9943768" y="18320142"/>
          <a:ext cx="1266144" cy="52732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154104</xdr:colOff>
      <xdr:row>44</xdr:row>
      <xdr:rowOff>971219</xdr:rowOff>
    </xdr:from>
    <xdr:to>
      <xdr:col>10</xdr:col>
      <xdr:colOff>1387999</xdr:colOff>
      <xdr:row>44</xdr:row>
      <xdr:rowOff>1489016</xdr:rowOff>
    </xdr:to>
    <xdr:sp macro="" textlink="">
      <xdr:nvSpPr>
        <xdr:cNvPr id="12" name="Rectángulo: esquinas redondeadas 11">
          <a:hlinkClick xmlns:r="http://schemas.openxmlformats.org/officeDocument/2006/relationships" r:id="rId10"/>
          <a:extLst>
            <a:ext uri="{FF2B5EF4-FFF2-40B4-BE49-F238E27FC236}">
              <a16:creationId xmlns:a16="http://schemas.microsoft.com/office/drawing/2014/main" id="{A7AE3AC3-608E-4818-945C-A49105398D31}"/>
            </a:ext>
          </a:extLst>
        </xdr:cNvPr>
        <xdr:cNvSpPr/>
      </xdr:nvSpPr>
      <xdr:spPr>
        <a:xfrm>
          <a:off x="9943687" y="21587552"/>
          <a:ext cx="1233895" cy="517797"/>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176153</xdr:colOff>
      <xdr:row>41</xdr:row>
      <xdr:rowOff>63294</xdr:rowOff>
    </xdr:from>
    <xdr:to>
      <xdr:col>10</xdr:col>
      <xdr:colOff>1437603</xdr:colOff>
      <xdr:row>41</xdr:row>
      <xdr:rowOff>590616</xdr:rowOff>
    </xdr:to>
    <xdr:sp macro="" textlink="">
      <xdr:nvSpPr>
        <xdr:cNvPr id="13" name="Rectángulo: esquinas redondeadas 12">
          <a:hlinkClick xmlns:r="http://schemas.openxmlformats.org/officeDocument/2006/relationships" r:id="rId11"/>
          <a:extLst>
            <a:ext uri="{FF2B5EF4-FFF2-40B4-BE49-F238E27FC236}">
              <a16:creationId xmlns:a16="http://schemas.microsoft.com/office/drawing/2014/main" id="{F395D596-3B5F-4241-93B6-50564406C8E4}"/>
            </a:ext>
          </a:extLst>
        </xdr:cNvPr>
        <xdr:cNvSpPr/>
      </xdr:nvSpPr>
      <xdr:spPr>
        <a:xfrm>
          <a:off x="9965736" y="19653044"/>
          <a:ext cx="1261450" cy="52732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161855</xdr:colOff>
      <xdr:row>47</xdr:row>
      <xdr:rowOff>846736</xdr:rowOff>
    </xdr:from>
    <xdr:to>
      <xdr:col>10</xdr:col>
      <xdr:colOff>1400173</xdr:colOff>
      <xdr:row>47</xdr:row>
      <xdr:rowOff>1364533</xdr:rowOff>
    </xdr:to>
    <xdr:sp macro="" textlink="">
      <xdr:nvSpPr>
        <xdr:cNvPr id="14" name="Rectángulo: esquinas redondeadas 13">
          <a:hlinkClick xmlns:r="http://schemas.openxmlformats.org/officeDocument/2006/relationships" r:id="rId12"/>
          <a:extLst>
            <a:ext uri="{FF2B5EF4-FFF2-40B4-BE49-F238E27FC236}">
              <a16:creationId xmlns:a16="http://schemas.microsoft.com/office/drawing/2014/main" id="{5D7BED88-D6A8-4065-9992-72E472F68DD2}"/>
            </a:ext>
          </a:extLst>
        </xdr:cNvPr>
        <xdr:cNvSpPr/>
      </xdr:nvSpPr>
      <xdr:spPr>
        <a:xfrm>
          <a:off x="9951438" y="23971319"/>
          <a:ext cx="1238318" cy="517797"/>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132763</xdr:colOff>
      <xdr:row>50</xdr:row>
      <xdr:rowOff>796584</xdr:rowOff>
    </xdr:from>
    <xdr:to>
      <xdr:col>10</xdr:col>
      <xdr:colOff>1363325</xdr:colOff>
      <xdr:row>50</xdr:row>
      <xdr:rowOff>1314381</xdr:rowOff>
    </xdr:to>
    <xdr:sp macro="" textlink="">
      <xdr:nvSpPr>
        <xdr:cNvPr id="15" name="Rectángulo: esquinas redondeadas 14">
          <a:hlinkClick xmlns:r="http://schemas.openxmlformats.org/officeDocument/2006/relationships" r:id="rId13"/>
          <a:extLst>
            <a:ext uri="{FF2B5EF4-FFF2-40B4-BE49-F238E27FC236}">
              <a16:creationId xmlns:a16="http://schemas.microsoft.com/office/drawing/2014/main" id="{877876D2-4D9B-4A90-9C81-0F2A4220D509}"/>
            </a:ext>
          </a:extLst>
        </xdr:cNvPr>
        <xdr:cNvSpPr/>
      </xdr:nvSpPr>
      <xdr:spPr>
        <a:xfrm>
          <a:off x="9922346" y="26344751"/>
          <a:ext cx="1230562" cy="517797"/>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131085</xdr:colOff>
      <xdr:row>53</xdr:row>
      <xdr:rowOff>664075</xdr:rowOff>
    </xdr:from>
    <xdr:to>
      <xdr:col>10</xdr:col>
      <xdr:colOff>1330418</xdr:colOff>
      <xdr:row>53</xdr:row>
      <xdr:rowOff>1191397</xdr:rowOff>
    </xdr:to>
    <xdr:sp macro="" textlink="">
      <xdr:nvSpPr>
        <xdr:cNvPr id="16" name="Rectángulo: esquinas redondeadas 15">
          <a:hlinkClick xmlns:r="http://schemas.openxmlformats.org/officeDocument/2006/relationships" r:id="rId14"/>
          <a:extLst>
            <a:ext uri="{FF2B5EF4-FFF2-40B4-BE49-F238E27FC236}">
              <a16:creationId xmlns:a16="http://schemas.microsoft.com/office/drawing/2014/main" id="{5BFEEFEE-E54A-4396-8740-91A77EF7F8BD}"/>
            </a:ext>
          </a:extLst>
        </xdr:cNvPr>
        <xdr:cNvSpPr/>
      </xdr:nvSpPr>
      <xdr:spPr>
        <a:xfrm>
          <a:off x="9920668" y="28678158"/>
          <a:ext cx="1199333" cy="52732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editAs="oneCell">
    <xdr:from>
      <xdr:col>0</xdr:col>
      <xdr:colOff>179915</xdr:colOff>
      <xdr:row>1</xdr:row>
      <xdr:rowOff>5715</xdr:rowOff>
    </xdr:from>
    <xdr:to>
      <xdr:col>2</xdr:col>
      <xdr:colOff>130600</xdr:colOff>
      <xdr:row>2</xdr:row>
      <xdr:rowOff>125305</xdr:rowOff>
    </xdr:to>
    <xdr:pic>
      <xdr:nvPicPr>
        <xdr:cNvPr id="18" name="Imagen 17">
          <a:extLst>
            <a:ext uri="{FF2B5EF4-FFF2-40B4-BE49-F238E27FC236}">
              <a16:creationId xmlns:a16="http://schemas.microsoft.com/office/drawing/2014/main" id="{5450DADE-BE74-47FF-8962-14CC4FBE8FE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79915" y="196215"/>
          <a:ext cx="1976334" cy="320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95250</xdr:colOff>
      <xdr:row>59</xdr:row>
      <xdr:rowOff>1</xdr:rowOff>
    </xdr:from>
    <xdr:to>
      <xdr:col>6</xdr:col>
      <xdr:colOff>102025</xdr:colOff>
      <xdr:row>60</xdr:row>
      <xdr:rowOff>135889</xdr:rowOff>
    </xdr:to>
    <xdr:pic>
      <xdr:nvPicPr>
        <xdr:cNvPr id="19" name="Imagen 18">
          <a:extLst>
            <a:ext uri="{FF2B5EF4-FFF2-40B4-BE49-F238E27FC236}">
              <a16:creationId xmlns:a16="http://schemas.microsoft.com/office/drawing/2014/main" id="{A165FC48-F640-4188-8E8E-FCE9DB796368}"/>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466167" y="30744584"/>
          <a:ext cx="1985859" cy="326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alegra.com/colombia/nomina-electronica/?utm_source=portal_siemprealdia&amp;utm_medium=help-center-cfu&amp;utm_campaign=col-ne--tmd_content_for_accountant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FE35F-A71F-4470-A58A-9E5005E609A1}">
  <dimension ref="A1"/>
  <sheetViews>
    <sheetView tabSelected="1" workbookViewId="0">
      <selection activeCell="R4" sqref="R4"/>
    </sheetView>
  </sheetViews>
  <sheetFormatPr baseColWidth="10" defaultColWidth="11.44140625" defaultRowHeight="14.4" x14ac:dyDescent="0.3"/>
  <cols>
    <col min="1" max="16384" width="11.44140625" style="26"/>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09574-BE5F-4B0A-9141-502762C6D6B9}">
  <dimension ref="A1"/>
  <sheetViews>
    <sheetView zoomScaleNormal="100" workbookViewId="0">
      <selection activeCell="J38" sqref="J38"/>
    </sheetView>
  </sheetViews>
  <sheetFormatPr baseColWidth="10" defaultColWidth="11.44140625" defaultRowHeight="14.4" x14ac:dyDescent="0.3"/>
  <cols>
    <col min="1" max="16384" width="11.44140625" style="26"/>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3966A-7FF4-463C-A6A1-3A2CE31E549A}">
  <dimension ref="A1:L39"/>
  <sheetViews>
    <sheetView zoomScale="102" zoomScaleNormal="102" workbookViewId="0">
      <pane ySplit="3" topLeftCell="A4" activePane="bottomLeft" state="frozen"/>
      <selection pane="bottomLeft" activeCell="B5" sqref="B5:I6"/>
    </sheetView>
  </sheetViews>
  <sheetFormatPr baseColWidth="10" defaultColWidth="11.5546875" defaultRowHeight="15" x14ac:dyDescent="0.25"/>
  <cols>
    <col min="1" max="1" width="11.5546875" style="1"/>
    <col min="2" max="2" width="16" style="1" customWidth="1"/>
    <col min="3" max="3" width="41.6640625" style="1" customWidth="1"/>
    <col min="4" max="4" width="17.44140625" style="1" customWidth="1"/>
    <col min="5" max="5" width="16" style="1" customWidth="1"/>
    <col min="6" max="6" width="14.5546875" style="1" customWidth="1"/>
    <col min="7" max="7" width="33.33203125" style="1" customWidth="1"/>
    <col min="8" max="8" width="9.5546875" style="1" customWidth="1"/>
    <col min="9" max="9" width="17.5546875" style="1" customWidth="1"/>
    <col min="10" max="16384" width="11.5546875" style="1"/>
  </cols>
  <sheetData>
    <row r="1" spans="1:12" ht="15.6" x14ac:dyDescent="0.3">
      <c r="A1" s="2"/>
      <c r="D1" s="2"/>
      <c r="E1" s="2"/>
      <c r="F1" s="2"/>
      <c r="K1" s="2"/>
      <c r="L1" s="2"/>
    </row>
    <row r="2" spans="1:12" ht="15.75" customHeight="1" x14ac:dyDescent="0.3">
      <c r="A2" s="2"/>
      <c r="C2" s="46" t="s">
        <v>57</v>
      </c>
      <c r="D2" s="46"/>
      <c r="E2" s="46"/>
      <c r="F2" s="46"/>
      <c r="G2" s="46"/>
      <c r="H2" s="46"/>
      <c r="I2" s="51" t="s">
        <v>47</v>
      </c>
      <c r="J2" s="51"/>
      <c r="K2" s="51"/>
      <c r="L2" s="2"/>
    </row>
    <row r="3" spans="1:12" ht="36.6" customHeight="1" x14ac:dyDescent="0.3">
      <c r="A3" s="2"/>
      <c r="C3" s="46"/>
      <c r="D3" s="46"/>
      <c r="E3" s="46"/>
      <c r="F3" s="46"/>
      <c r="G3" s="46"/>
      <c r="H3" s="46"/>
      <c r="I3" s="51"/>
      <c r="J3" s="51"/>
      <c r="K3" s="51"/>
      <c r="L3" s="2"/>
    </row>
    <row r="4" spans="1:12" ht="15.6" x14ac:dyDescent="0.3">
      <c r="A4" s="2"/>
      <c r="D4" s="2"/>
      <c r="E4" s="2"/>
      <c r="F4" s="2"/>
      <c r="I4" s="51"/>
      <c r="J4" s="51"/>
      <c r="K4" s="51"/>
      <c r="L4" s="2"/>
    </row>
    <row r="5" spans="1:12" ht="82.5" customHeight="1" x14ac:dyDescent="0.3">
      <c r="A5" s="2"/>
      <c r="B5" s="47" t="s">
        <v>31</v>
      </c>
      <c r="C5" s="47"/>
      <c r="D5" s="47"/>
      <c r="E5" s="47"/>
      <c r="F5" s="47"/>
      <c r="G5" s="47"/>
      <c r="H5" s="47"/>
      <c r="I5" s="47"/>
      <c r="J5" s="4"/>
      <c r="K5" s="4"/>
      <c r="L5" s="2"/>
    </row>
    <row r="6" spans="1:12" ht="79.2" customHeight="1" x14ac:dyDescent="0.3">
      <c r="A6" s="2"/>
      <c r="B6" s="47"/>
      <c r="C6" s="47"/>
      <c r="D6" s="47"/>
      <c r="E6" s="47"/>
      <c r="F6" s="47"/>
      <c r="G6" s="47"/>
      <c r="H6" s="47"/>
      <c r="I6" s="47"/>
      <c r="J6" s="4"/>
      <c r="K6" s="4"/>
      <c r="L6" s="2"/>
    </row>
    <row r="8" spans="1:12" ht="31.2" x14ac:dyDescent="0.25">
      <c r="B8" s="48" t="s">
        <v>15</v>
      </c>
      <c r="C8" s="49"/>
      <c r="D8" s="50"/>
      <c r="E8" s="3" t="s">
        <v>17</v>
      </c>
      <c r="F8" s="3" t="s">
        <v>18</v>
      </c>
      <c r="G8" s="52" t="s">
        <v>19</v>
      </c>
      <c r="H8" s="53"/>
    </row>
    <row r="9" spans="1:12" ht="54.75" customHeight="1" x14ac:dyDescent="0.25">
      <c r="A9" s="13"/>
      <c r="B9" s="44" t="s">
        <v>21</v>
      </c>
      <c r="C9" s="45"/>
      <c r="D9" s="7" t="s">
        <v>46</v>
      </c>
      <c r="E9" s="8"/>
      <c r="F9" s="8"/>
      <c r="G9" s="35" t="s">
        <v>29</v>
      </c>
      <c r="H9" s="36"/>
      <c r="I9" s="11"/>
    </row>
    <row r="10" spans="1:12" ht="54.75" customHeight="1" x14ac:dyDescent="0.25">
      <c r="B10" s="44" t="s">
        <v>20</v>
      </c>
      <c r="C10" s="45"/>
      <c r="D10" s="12"/>
      <c r="E10" s="10">
        <v>1300000</v>
      </c>
      <c r="F10" s="9">
        <f t="shared" ref="F10:F16" si="0">E10*12</f>
        <v>15600000</v>
      </c>
      <c r="G10" s="35"/>
      <c r="H10" s="36"/>
    </row>
    <row r="11" spans="1:12" ht="54.75" customHeight="1" x14ac:dyDescent="0.25">
      <c r="B11" s="44" t="s">
        <v>16</v>
      </c>
      <c r="C11" s="45"/>
      <c r="D11" s="8"/>
      <c r="E11" s="14">
        <f>IF(E10&gt;1300000*2,0,162000)</f>
        <v>162000</v>
      </c>
      <c r="F11" s="9">
        <f t="shared" si="0"/>
        <v>1944000</v>
      </c>
      <c r="G11" s="35"/>
      <c r="H11" s="36"/>
      <c r="I11" s="11"/>
    </row>
    <row r="12" spans="1:12" ht="54.75" customHeight="1" x14ac:dyDescent="0.25">
      <c r="B12" s="54" t="s">
        <v>0</v>
      </c>
      <c r="C12" s="55"/>
      <c r="D12" s="15">
        <v>8.5000000000000006E-2</v>
      </c>
      <c r="E12" s="14">
        <f>IF(D9="Sí",0,E10*D12)</f>
        <v>0</v>
      </c>
      <c r="F12" s="9">
        <f t="shared" si="0"/>
        <v>0</v>
      </c>
      <c r="G12" s="35" t="s">
        <v>49</v>
      </c>
      <c r="H12" s="36"/>
    </row>
    <row r="13" spans="1:12" ht="54.75" customHeight="1" x14ac:dyDescent="0.25">
      <c r="B13" s="35"/>
      <c r="C13" s="36"/>
      <c r="D13" s="16">
        <v>0.04</v>
      </c>
      <c r="E13" s="14">
        <f>E10*D13</f>
        <v>52000</v>
      </c>
      <c r="F13" s="9">
        <f t="shared" si="0"/>
        <v>624000</v>
      </c>
      <c r="G13" s="35" t="s">
        <v>50</v>
      </c>
      <c r="H13" s="36"/>
      <c r="I13" s="11"/>
    </row>
    <row r="14" spans="1:12" ht="54.75" customHeight="1" x14ac:dyDescent="0.25">
      <c r="B14" s="54" t="s">
        <v>1</v>
      </c>
      <c r="C14" s="55"/>
      <c r="D14" s="16">
        <v>0.12</v>
      </c>
      <c r="E14" s="14">
        <f>E10*D14</f>
        <v>156000</v>
      </c>
      <c r="F14" s="9">
        <f t="shared" si="0"/>
        <v>1872000</v>
      </c>
      <c r="G14" s="35" t="s">
        <v>51</v>
      </c>
      <c r="H14" s="36"/>
    </row>
    <row r="15" spans="1:12" ht="54.75" customHeight="1" x14ac:dyDescent="0.25">
      <c r="B15" s="35"/>
      <c r="C15" s="36"/>
      <c r="D15" s="16">
        <v>0.04</v>
      </c>
      <c r="E15" s="14">
        <f>E10*D15</f>
        <v>52000</v>
      </c>
      <c r="F15" s="9">
        <f t="shared" si="0"/>
        <v>624000</v>
      </c>
      <c r="G15" s="35" t="s">
        <v>50</v>
      </c>
      <c r="H15" s="36"/>
      <c r="I15" s="11"/>
    </row>
    <row r="16" spans="1:12" ht="54.75" customHeight="1" x14ac:dyDescent="0.25">
      <c r="B16" s="42" t="s">
        <v>2</v>
      </c>
      <c r="C16" s="43"/>
      <c r="D16" s="20">
        <f>VLOOKUP(B16,'Contexto y normativa 2024'!E26:F30,2)</f>
        <v>5.2199999999999998E-3</v>
      </c>
      <c r="E16" s="14">
        <f>E10*D16</f>
        <v>6786</v>
      </c>
      <c r="F16" s="9">
        <f t="shared" si="0"/>
        <v>81432</v>
      </c>
      <c r="G16" s="35" t="s">
        <v>32</v>
      </c>
      <c r="H16" s="36"/>
    </row>
    <row r="17" spans="2:8" ht="78.75" customHeight="1" x14ac:dyDescent="0.25">
      <c r="B17" s="44" t="s">
        <v>10</v>
      </c>
      <c r="C17" s="45"/>
      <c r="D17" s="21">
        <f>E17/E10</f>
        <v>2.8846153846153848E-2</v>
      </c>
      <c r="E17" s="22">
        <f>F17/12</f>
        <v>37500</v>
      </c>
      <c r="F17" s="23">
        <v>450000</v>
      </c>
      <c r="G17" s="58" t="s">
        <v>30</v>
      </c>
      <c r="H17" s="58"/>
    </row>
    <row r="18" spans="2:8" ht="54.75" customHeight="1" x14ac:dyDescent="0.25">
      <c r="B18" s="44" t="s">
        <v>3</v>
      </c>
      <c r="C18" s="45"/>
      <c r="D18" s="16">
        <v>0.02</v>
      </c>
      <c r="E18" s="22">
        <f>IF(D9="Sí",0,E10*D18)</f>
        <v>0</v>
      </c>
      <c r="F18" s="9">
        <f>E18*12</f>
        <v>0</v>
      </c>
      <c r="G18" s="41"/>
      <c r="H18" s="41"/>
    </row>
    <row r="19" spans="2:8" ht="54.75" customHeight="1" x14ac:dyDescent="0.25">
      <c r="B19" s="44" t="s">
        <v>4</v>
      </c>
      <c r="C19" s="45"/>
      <c r="D19" s="16">
        <v>0.03</v>
      </c>
      <c r="E19" s="22">
        <f>IF(D9="Sí",0,E10*D19)</f>
        <v>0</v>
      </c>
      <c r="F19" s="9">
        <f>E19*12</f>
        <v>0</v>
      </c>
      <c r="G19" s="41"/>
      <c r="H19" s="41"/>
    </row>
    <row r="20" spans="2:8" ht="54.75" customHeight="1" x14ac:dyDescent="0.25">
      <c r="B20" s="44" t="s">
        <v>5</v>
      </c>
      <c r="C20" s="45"/>
      <c r="D20" s="16">
        <v>0.04</v>
      </c>
      <c r="E20" s="22">
        <f>E10*D20</f>
        <v>52000</v>
      </c>
      <c r="F20" s="9">
        <f>E20*12</f>
        <v>624000</v>
      </c>
      <c r="G20" s="41"/>
      <c r="H20" s="41"/>
    </row>
    <row r="21" spans="2:8" ht="54.75" customHeight="1" x14ac:dyDescent="0.25">
      <c r="B21" s="44" t="s">
        <v>6</v>
      </c>
      <c r="C21" s="45"/>
      <c r="D21" s="24">
        <f>100%/12</f>
        <v>8.3333333333333329E-2</v>
      </c>
      <c r="E21" s="22">
        <f>(E10+E11)*D21</f>
        <v>121833.33333333333</v>
      </c>
      <c r="F21" s="9">
        <f>E21*12</f>
        <v>1462000</v>
      </c>
      <c r="G21" s="41"/>
      <c r="H21" s="41"/>
    </row>
    <row r="22" spans="2:8" ht="54.75" customHeight="1" x14ac:dyDescent="0.25">
      <c r="B22" s="44" t="s">
        <v>7</v>
      </c>
      <c r="C22" s="45"/>
      <c r="D22" s="24">
        <f>100%/12</f>
        <v>8.3333333333333329E-2</v>
      </c>
      <c r="E22" s="22">
        <f>(E10+E11)*D22</f>
        <v>121833.33333333333</v>
      </c>
      <c r="F22" s="9">
        <f>E22*12</f>
        <v>1462000</v>
      </c>
      <c r="G22" s="41"/>
      <c r="H22" s="41"/>
    </row>
    <row r="23" spans="2:8" ht="97.2" customHeight="1" x14ac:dyDescent="0.25">
      <c r="B23" s="54" t="s">
        <v>8</v>
      </c>
      <c r="C23" s="55"/>
      <c r="D23" s="61">
        <v>0.12</v>
      </c>
      <c r="E23" s="22">
        <f>E22*30*D23/360</f>
        <v>1218.3333333333333</v>
      </c>
      <c r="F23" s="59">
        <f>F22*360*D23/360</f>
        <v>175440</v>
      </c>
      <c r="G23" s="41" t="s">
        <v>33</v>
      </c>
      <c r="H23" s="41"/>
    </row>
    <row r="24" spans="2:8" ht="96.6" customHeight="1" x14ac:dyDescent="0.25">
      <c r="B24" s="35"/>
      <c r="C24" s="36"/>
      <c r="D24" s="62"/>
      <c r="E24" s="25">
        <f>F23/12</f>
        <v>14620</v>
      </c>
      <c r="F24" s="60"/>
      <c r="G24" s="41" t="s">
        <v>34</v>
      </c>
      <c r="H24" s="41"/>
    </row>
    <row r="25" spans="2:8" ht="54.75" customHeight="1" x14ac:dyDescent="0.25">
      <c r="B25" s="41" t="s">
        <v>9</v>
      </c>
      <c r="C25" s="41"/>
      <c r="D25" s="24">
        <f>100%/24</f>
        <v>4.1666666666666664E-2</v>
      </c>
      <c r="E25" s="22">
        <f>E10*D25</f>
        <v>54166.666666666664</v>
      </c>
      <c r="F25" s="22">
        <f>E25*12</f>
        <v>650000</v>
      </c>
      <c r="G25" s="63"/>
      <c r="H25" s="63"/>
    </row>
    <row r="26" spans="2:8" x14ac:dyDescent="0.25">
      <c r="E26" s="17"/>
      <c r="H26" s="18"/>
    </row>
    <row r="28" spans="2:8" ht="33" customHeight="1" x14ac:dyDescent="0.25">
      <c r="B28" s="56" t="s">
        <v>15</v>
      </c>
      <c r="C28" s="57"/>
      <c r="D28" s="19" t="s">
        <v>17</v>
      </c>
      <c r="E28" s="19" t="s">
        <v>18</v>
      </c>
      <c r="F28" s="52" t="s">
        <v>19</v>
      </c>
      <c r="G28" s="53"/>
      <c r="H28" s="53"/>
    </row>
    <row r="29" spans="2:8" ht="101.25" customHeight="1" x14ac:dyDescent="0.25">
      <c r="B29" s="40" t="s">
        <v>55</v>
      </c>
      <c r="C29" s="40"/>
      <c r="D29" s="9">
        <f>E10+E11+E12+E14+E16+E17+E18+E19+E20+E21+E22+E24+E25</f>
        <v>2026739.3333333333</v>
      </c>
      <c r="E29" s="9">
        <f>F10+F11+F12+F14+F16+F17+F18+F19+F20+F21+F22+F23+F25</f>
        <v>24320872</v>
      </c>
      <c r="F29" s="41" t="str">
        <f>CONCATENATE("El total del costo o gasto asumido por un/a empleador/ra al contratar un/a trabajador/a con salario mínimo en 2024 es de ",TEXT(D29,"$#,##0")," mensuales y ",TEXT(E29,"$#,##0"), " anuales. Este monto es el que se debe tener en cuenta para proyecciones financieras y presupuesto.")</f>
        <v>El total del costo o gasto asumido por un/a empleador/ra al contratar un/a trabajador/a con salario mínimo en 2024 es de $2,026,739 mensuales y $24,320,872 anuales. Este monto es el que se debe tener en cuenta para proyecciones financieras y presupuesto.</v>
      </c>
      <c r="G29" s="41"/>
      <c r="H29" s="41"/>
    </row>
    <row r="30" spans="2:8" ht="198.75" customHeight="1" x14ac:dyDescent="0.25">
      <c r="B30" s="40" t="s">
        <v>54</v>
      </c>
      <c r="C30" s="40"/>
      <c r="D30" s="9">
        <f>E10+E11-E13-E15</f>
        <v>1358000</v>
      </c>
      <c r="E30" s="9">
        <f>F10+F11-F13-F15</f>
        <v>16296000</v>
      </c>
      <c r="F30" s="41" t="str">
        <f>CONCATENATE("El monto que percibe el/la trabajador/ra de acuerdo con sus desprendibles de pago al ser contratado con salario mínimo en 2024 es de ",TEXT(D30,"$#,##0")," mensuales y ",TEXT(E30,"$#,##0")," anuales. 
Este es el valor que percibe en su cuenta en un mes o año sin tener en cuenta valores a favor como prestaciones sociales, vacaciones, dotación dotación y ningún"&amp;" tipo de deducción adicional a la de salud y pensión como pueden ser embargos, descuentos a empleados, entre otros, ya que para este caso por el nivel de ingresos no hay lugar a retención en la fuente.")</f>
        <v>El monto que percibe el/la trabajador/ra de acuerdo con sus desprendibles de pago al ser contratado con salario mínimo en 2024 es de $1,358,000 mensuales y $16,296,000 anuales. 
Este es el valor que percibe en su cuenta en un mes o año sin tener en cuenta valores a favor como prestaciones sociales, vacaciones, dotación dotación y ningún tipo de deducción adicional a la de salud y pensión como pueden ser embargos, descuentos a empleados, entre otros, ya que para este caso por el nivel de ingresos no hay lugar a retención en la fuente.</v>
      </c>
      <c r="G30" s="41"/>
      <c r="H30" s="41"/>
    </row>
    <row r="31" spans="2:8" ht="159" customHeight="1" x14ac:dyDescent="0.25">
      <c r="B31" s="40" t="s">
        <v>53</v>
      </c>
      <c r="C31" s="40"/>
      <c r="D31" s="9">
        <f>E10+E11-E13-E15+E21+E22+E24+E25+E17</f>
        <v>1707953.3333333333</v>
      </c>
      <c r="E31" s="9">
        <f>F10+F11-F13-F15+F21+F22+F23+F25+F17</f>
        <v>20495440</v>
      </c>
      <c r="F31" s="41" t="str">
        <f>CONCATENATE("El monto real que percibe el/la trabajador/ra al ser contratado con salario mínimo en 2024 (teniendo en cuenta la proporción de prestaciones sociales, vacaciones y dotación) es de ",TEXT(D31,"$#,##0")," mensuales y ",TEXT(E31,"$#,##0"), " anuales."&amp;" al igual que en el comentario anterior, solo te tiene en cuenta como deducción el aporte a salud y pensión y no se tienen en cuenta deducciones como embargos, descuentos por préstamos, entre otros, ni hay lugar a retención en la fuente."
)</f>
        <v>El monto real que percibe el/la trabajador/ra al ser contratado con salario mínimo en 2024 (teniendo en cuenta la proporción de prestaciones sociales, vacaciones y dotación) es de $1,707,953 mensuales y $20,495,440 anuales. al igual que en el comentario anterior, solo te tiene en cuenta como deducción el aporte a salud y pensión y no se tienen en cuenta deducciones como embargos, descuentos por préstamos, entre otros, ni hay lugar a retención en la fuente.</v>
      </c>
      <c r="G31" s="41"/>
      <c r="H31" s="41"/>
    </row>
    <row r="33" spans="2:8" ht="39" customHeight="1" x14ac:dyDescent="0.25">
      <c r="B33" s="38" t="s">
        <v>52</v>
      </c>
      <c r="C33" s="38"/>
      <c r="D33" s="38"/>
      <c r="E33" s="38"/>
      <c r="F33" s="38"/>
      <c r="G33" s="38"/>
      <c r="H33" s="38"/>
    </row>
    <row r="34" spans="2:8" s="29" customFormat="1" ht="26.4" customHeight="1" x14ac:dyDescent="0.3">
      <c r="B34" s="39" t="s">
        <v>38</v>
      </c>
      <c r="C34" s="39"/>
      <c r="D34" s="39"/>
      <c r="E34" s="39"/>
      <c r="F34" s="39"/>
      <c r="G34" s="39"/>
      <c r="H34" s="39"/>
    </row>
    <row r="36" spans="2:8" ht="15" customHeight="1" x14ac:dyDescent="0.25">
      <c r="B36" s="37" t="s">
        <v>36</v>
      </c>
      <c r="C36" s="37"/>
      <c r="D36" s="37"/>
      <c r="E36" s="37"/>
      <c r="F36" s="37"/>
      <c r="G36" s="37"/>
      <c r="H36" s="37"/>
    </row>
    <row r="37" spans="2:8" x14ac:dyDescent="0.25">
      <c r="B37" s="37"/>
      <c r="C37" s="37"/>
      <c r="D37" s="37"/>
      <c r="E37" s="37"/>
      <c r="F37" s="37"/>
      <c r="G37" s="37"/>
      <c r="H37" s="37"/>
    </row>
    <row r="38" spans="2:8" x14ac:dyDescent="0.25">
      <c r="B38" s="37"/>
      <c r="C38" s="37"/>
      <c r="D38" s="37"/>
      <c r="E38" s="37"/>
      <c r="F38" s="37"/>
      <c r="G38" s="37"/>
      <c r="H38" s="37"/>
    </row>
    <row r="39" spans="2:8" x14ac:dyDescent="0.25">
      <c r="B39" s="37"/>
      <c r="C39" s="37"/>
      <c r="D39" s="37"/>
      <c r="E39" s="37"/>
      <c r="F39" s="37"/>
      <c r="G39" s="37"/>
      <c r="H39" s="37"/>
    </row>
  </sheetData>
  <mergeCells count="49">
    <mergeCell ref="B14:C15"/>
    <mergeCell ref="B12:C13"/>
    <mergeCell ref="B29:C29"/>
    <mergeCell ref="B28:C28"/>
    <mergeCell ref="F28:H28"/>
    <mergeCell ref="F29:H29"/>
    <mergeCell ref="G17:H17"/>
    <mergeCell ref="G18:H18"/>
    <mergeCell ref="G19:H19"/>
    <mergeCell ref="G20:H20"/>
    <mergeCell ref="G21:H21"/>
    <mergeCell ref="F23:F24"/>
    <mergeCell ref="D23:D24"/>
    <mergeCell ref="G23:H23"/>
    <mergeCell ref="G25:H25"/>
    <mergeCell ref="B18:C18"/>
    <mergeCell ref="B20:C20"/>
    <mergeCell ref="B23:C24"/>
    <mergeCell ref="B25:C25"/>
    <mergeCell ref="G22:H22"/>
    <mergeCell ref="B21:C21"/>
    <mergeCell ref="B22:C22"/>
    <mergeCell ref="C2:H3"/>
    <mergeCell ref="B5:I6"/>
    <mergeCell ref="G9:H9"/>
    <mergeCell ref="G10:H10"/>
    <mergeCell ref="G11:H11"/>
    <mergeCell ref="B9:C9"/>
    <mergeCell ref="B10:C10"/>
    <mergeCell ref="B11:C11"/>
    <mergeCell ref="B8:D8"/>
    <mergeCell ref="I2:K4"/>
    <mergeCell ref="G8:H8"/>
    <mergeCell ref="G12:H12"/>
    <mergeCell ref="G13:H13"/>
    <mergeCell ref="G14:H14"/>
    <mergeCell ref="G15:H15"/>
    <mergeCell ref="B36:H39"/>
    <mergeCell ref="B33:H33"/>
    <mergeCell ref="B34:H34"/>
    <mergeCell ref="G16:H16"/>
    <mergeCell ref="B30:C30"/>
    <mergeCell ref="B31:C31"/>
    <mergeCell ref="F31:H31"/>
    <mergeCell ref="F30:H30"/>
    <mergeCell ref="B16:C16"/>
    <mergeCell ref="B17:C17"/>
    <mergeCell ref="G24:H24"/>
    <mergeCell ref="B19:C19"/>
  </mergeCells>
  <dataValidations count="1">
    <dataValidation type="list" allowBlank="1" sqref="D9" xr:uid="{8A06EF7A-775D-49A8-8492-3297FE6B2F5B}">
      <formula1>"Sí,No"</formula1>
    </dataValidation>
  </dataValidations>
  <hyperlinks>
    <hyperlink ref="B34:H34" r:id="rId1" display="Crea tu cuenta" xr:uid="{692746C7-FEC4-4C41-A346-CA528B083C1C}"/>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840A72E-3B92-4B01-95D5-505D800BD057}">
          <x14:formula1>
            <xm:f>'Contexto y normativa 2024'!$E$26:$E$30</xm:f>
          </x14:formula1>
          <xm:sqref>B16:C16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ED60E-4D76-4C6D-95BB-431A1F7A5A6C}">
  <dimension ref="B2:M59"/>
  <sheetViews>
    <sheetView zoomScale="90" zoomScaleNormal="90" workbookViewId="0">
      <pane ySplit="4" topLeftCell="A5" activePane="bottomLeft" state="frozen"/>
      <selection pane="bottomLeft" activeCell="N9" sqref="N9"/>
    </sheetView>
  </sheetViews>
  <sheetFormatPr baseColWidth="10" defaultColWidth="11.44140625" defaultRowHeight="15" x14ac:dyDescent="0.25"/>
  <cols>
    <col min="1" max="1" width="16.5546875" style="1" customWidth="1"/>
    <col min="2" max="2" width="13" style="1" customWidth="1"/>
    <col min="3" max="3" width="23.6640625" style="1" customWidth="1"/>
    <col min="4" max="4" width="15.88671875" style="1" customWidth="1"/>
    <col min="5" max="5" width="17.33203125" style="1" customWidth="1"/>
    <col min="6" max="8" width="11.44140625" style="1"/>
    <col min="9" max="9" width="17.6640625" style="1" customWidth="1"/>
    <col min="10" max="10" width="9.6640625" style="1" customWidth="1"/>
    <col min="11" max="11" width="22.88671875" style="1" customWidth="1"/>
    <col min="12" max="16384" width="11.44140625" style="1"/>
  </cols>
  <sheetData>
    <row r="2" spans="2:13" ht="15.75" customHeight="1" x14ac:dyDescent="0.25">
      <c r="C2" s="46" t="s">
        <v>56</v>
      </c>
      <c r="D2" s="68"/>
      <c r="E2" s="68"/>
      <c r="F2" s="68"/>
      <c r="G2" s="68"/>
      <c r="H2" s="68"/>
      <c r="I2" s="68"/>
    </row>
    <row r="3" spans="2:13" ht="30.6" customHeight="1" x14ac:dyDescent="0.25">
      <c r="C3" s="68"/>
      <c r="D3" s="68"/>
      <c r="E3" s="68"/>
      <c r="F3" s="68"/>
      <c r="G3" s="68"/>
      <c r="H3" s="68"/>
      <c r="I3" s="68"/>
      <c r="K3" s="33" t="s">
        <v>47</v>
      </c>
      <c r="L3" s="34"/>
      <c r="M3" s="34"/>
    </row>
    <row r="4" spans="2:13" x14ac:dyDescent="0.25">
      <c r="K4" s="34"/>
      <c r="L4" s="34"/>
      <c r="M4" s="34"/>
    </row>
    <row r="5" spans="2:13" ht="15.75" customHeight="1" x14ac:dyDescent="0.25">
      <c r="B5" s="47" t="s">
        <v>27</v>
      </c>
      <c r="C5" s="47"/>
      <c r="D5" s="47"/>
      <c r="E5" s="47"/>
      <c r="F5" s="47"/>
      <c r="G5" s="47"/>
      <c r="H5" s="47"/>
      <c r="I5" s="47"/>
      <c r="J5" s="47"/>
      <c r="K5" s="34"/>
      <c r="L5" s="34"/>
      <c r="M5" s="34"/>
    </row>
    <row r="6" spans="2:13" ht="15.75" customHeight="1" x14ac:dyDescent="0.25">
      <c r="B6" s="47"/>
      <c r="C6" s="47"/>
      <c r="D6" s="47"/>
      <c r="E6" s="47"/>
      <c r="F6" s="47"/>
      <c r="G6" s="47"/>
      <c r="H6" s="47"/>
      <c r="I6" s="47"/>
      <c r="J6" s="47"/>
    </row>
    <row r="7" spans="2:13" x14ac:dyDescent="0.25">
      <c r="C7" s="6"/>
      <c r="D7" s="6"/>
      <c r="E7" s="6"/>
    </row>
    <row r="8" spans="2:13" ht="19.5" customHeight="1" x14ac:dyDescent="0.25">
      <c r="B8" s="65" t="s">
        <v>21</v>
      </c>
      <c r="C8" s="65"/>
      <c r="D8" s="65"/>
      <c r="E8" s="65"/>
      <c r="F8" s="65"/>
      <c r="G8" s="65"/>
      <c r="H8" s="65"/>
      <c r="I8" s="65"/>
      <c r="J8" s="65"/>
    </row>
    <row r="9" spans="2:13" ht="88.2" customHeight="1" x14ac:dyDescent="0.25">
      <c r="B9" s="64" t="s">
        <v>40</v>
      </c>
      <c r="C9" s="64"/>
      <c r="D9" s="64"/>
      <c r="E9" s="64"/>
      <c r="F9" s="64"/>
      <c r="G9" s="64"/>
      <c r="H9" s="64"/>
      <c r="I9" s="64"/>
      <c r="J9" s="64"/>
    </row>
    <row r="10" spans="2:13" ht="22.2" customHeight="1" x14ac:dyDescent="0.25">
      <c r="C10" s="5"/>
      <c r="D10" s="5"/>
      <c r="E10" s="5"/>
    </row>
    <row r="11" spans="2:13" ht="15.6" x14ac:dyDescent="0.25">
      <c r="B11" s="65" t="s">
        <v>20</v>
      </c>
      <c r="C11" s="65"/>
      <c r="D11" s="65"/>
      <c r="E11" s="65"/>
      <c r="F11" s="65"/>
      <c r="G11" s="65"/>
      <c r="H11" s="65"/>
      <c r="I11" s="65"/>
      <c r="J11" s="65"/>
    </row>
    <row r="12" spans="2:13" ht="122.25" customHeight="1" x14ac:dyDescent="0.25">
      <c r="B12" s="64" t="s">
        <v>39</v>
      </c>
      <c r="C12" s="64"/>
      <c r="D12" s="64"/>
      <c r="E12" s="64"/>
      <c r="F12" s="64"/>
      <c r="G12" s="64"/>
      <c r="H12" s="64"/>
      <c r="I12" s="64"/>
      <c r="J12" s="64"/>
    </row>
    <row r="13" spans="2:13" ht="30" customHeight="1" x14ac:dyDescent="0.25"/>
    <row r="14" spans="2:13" ht="15.75" customHeight="1" x14ac:dyDescent="0.25">
      <c r="B14" s="65" t="s">
        <v>16</v>
      </c>
      <c r="C14" s="65"/>
      <c r="D14" s="65"/>
      <c r="E14" s="65"/>
      <c r="F14" s="65"/>
      <c r="G14" s="65"/>
      <c r="H14" s="65"/>
      <c r="I14" s="65"/>
      <c r="J14" s="65"/>
    </row>
    <row r="15" spans="2:13" ht="63" customHeight="1" x14ac:dyDescent="0.25">
      <c r="B15" s="64" t="s">
        <v>41</v>
      </c>
      <c r="C15" s="64"/>
      <c r="D15" s="64"/>
      <c r="E15" s="64"/>
      <c r="F15" s="64"/>
      <c r="G15" s="64"/>
      <c r="H15" s="64"/>
      <c r="I15" s="64"/>
      <c r="J15" s="64"/>
    </row>
    <row r="16" spans="2:13" ht="30" customHeight="1" x14ac:dyDescent="0.25"/>
    <row r="17" spans="2:10" ht="15.75" customHeight="1" x14ac:dyDescent="0.25">
      <c r="B17" s="65" t="s">
        <v>0</v>
      </c>
      <c r="C17" s="65"/>
      <c r="D17" s="65"/>
      <c r="E17" s="65"/>
      <c r="F17" s="65"/>
      <c r="G17" s="65"/>
      <c r="H17" s="65"/>
      <c r="I17" s="65"/>
      <c r="J17" s="65"/>
    </row>
    <row r="18" spans="2:10" ht="116.4" customHeight="1" x14ac:dyDescent="0.25">
      <c r="B18" s="64" t="s">
        <v>48</v>
      </c>
      <c r="C18" s="64"/>
      <c r="D18" s="64"/>
      <c r="E18" s="64"/>
      <c r="F18" s="64"/>
      <c r="G18" s="64"/>
      <c r="H18" s="64"/>
      <c r="I18" s="64"/>
      <c r="J18" s="64"/>
    </row>
    <row r="19" spans="2:10" ht="30" customHeight="1" x14ac:dyDescent="0.25">
      <c r="B19" s="4"/>
      <c r="C19" s="4"/>
      <c r="D19" s="4"/>
    </row>
    <row r="20" spans="2:10" ht="15" customHeight="1" x14ac:dyDescent="0.25">
      <c r="B20" s="65" t="s">
        <v>1</v>
      </c>
      <c r="C20" s="65"/>
      <c r="D20" s="65"/>
      <c r="E20" s="65"/>
      <c r="F20" s="65"/>
      <c r="G20" s="65"/>
      <c r="H20" s="65"/>
      <c r="I20" s="65"/>
      <c r="J20" s="65"/>
    </row>
    <row r="21" spans="2:10" ht="123" customHeight="1" x14ac:dyDescent="0.25">
      <c r="B21" s="64" t="s">
        <v>42</v>
      </c>
      <c r="C21" s="64"/>
      <c r="D21" s="64"/>
      <c r="E21" s="64"/>
      <c r="F21" s="64"/>
      <c r="G21" s="64"/>
      <c r="H21" s="64"/>
      <c r="I21" s="64"/>
      <c r="J21" s="64"/>
    </row>
    <row r="22" spans="2:10" ht="30" customHeight="1" x14ac:dyDescent="0.25">
      <c r="B22" s="4"/>
    </row>
    <row r="23" spans="2:10" ht="15" customHeight="1" x14ac:dyDescent="0.25">
      <c r="B23" s="65" t="s">
        <v>22</v>
      </c>
      <c r="C23" s="65"/>
      <c r="D23" s="65"/>
      <c r="E23" s="65"/>
      <c r="F23" s="65"/>
      <c r="G23" s="65"/>
      <c r="H23" s="65"/>
      <c r="I23" s="65"/>
      <c r="J23" s="65"/>
    </row>
    <row r="24" spans="2:10" ht="142.19999999999999" customHeight="1" x14ac:dyDescent="0.25">
      <c r="B24" s="64" t="s">
        <v>43</v>
      </c>
      <c r="C24" s="64"/>
      <c r="D24" s="64"/>
      <c r="E24" s="64"/>
      <c r="F24" s="64"/>
      <c r="G24" s="64"/>
      <c r="H24" s="64"/>
      <c r="I24" s="64"/>
      <c r="J24" s="64"/>
    </row>
    <row r="25" spans="2:10" ht="15" customHeight="1" x14ac:dyDescent="0.25">
      <c r="B25" s="28"/>
      <c r="C25" s="27"/>
      <c r="D25" s="30"/>
      <c r="E25" s="30"/>
      <c r="F25" s="30"/>
      <c r="G25" s="30"/>
      <c r="H25" s="27"/>
      <c r="I25" s="27"/>
      <c r="J25" s="27"/>
    </row>
    <row r="26" spans="2:10" ht="15" customHeight="1" x14ac:dyDescent="0.25">
      <c r="B26" s="28"/>
      <c r="C26" s="27"/>
      <c r="D26" s="30"/>
      <c r="E26" s="30" t="s">
        <v>2</v>
      </c>
      <c r="F26" s="31">
        <v>5.2199999999999998E-3</v>
      </c>
      <c r="G26" s="30"/>
      <c r="H26" s="27"/>
      <c r="I26" s="27"/>
      <c r="J26" s="27"/>
    </row>
    <row r="27" spans="2:10" ht="15" customHeight="1" x14ac:dyDescent="0.25">
      <c r="B27" s="28"/>
      <c r="C27" s="27"/>
      <c r="D27" s="30"/>
      <c r="E27" s="30" t="s">
        <v>11</v>
      </c>
      <c r="F27" s="31">
        <v>1.044E-2</v>
      </c>
      <c r="G27" s="30"/>
      <c r="H27" s="27"/>
      <c r="I27" s="27"/>
      <c r="J27" s="27"/>
    </row>
    <row r="28" spans="2:10" ht="15" customHeight="1" x14ac:dyDescent="0.25">
      <c r="B28" s="28"/>
      <c r="C28" s="27"/>
      <c r="D28" s="30"/>
      <c r="E28" s="30" t="s">
        <v>12</v>
      </c>
      <c r="F28" s="32">
        <v>2.436E-2</v>
      </c>
      <c r="G28" s="30"/>
      <c r="H28" s="27"/>
      <c r="I28" s="27"/>
      <c r="J28" s="27"/>
    </row>
    <row r="29" spans="2:10" ht="15" customHeight="1" x14ac:dyDescent="0.25">
      <c r="B29" s="28"/>
      <c r="C29" s="27"/>
      <c r="D29" s="30"/>
      <c r="E29" s="30" t="s">
        <v>13</v>
      </c>
      <c r="F29" s="31">
        <v>4.3499999999999997E-2</v>
      </c>
      <c r="G29" s="30"/>
      <c r="H29" s="27"/>
      <c r="I29" s="27"/>
      <c r="J29" s="27"/>
    </row>
    <row r="30" spans="2:10" ht="15" customHeight="1" x14ac:dyDescent="0.25">
      <c r="B30" s="28"/>
      <c r="C30" s="27"/>
      <c r="D30" s="30"/>
      <c r="E30" s="30" t="s">
        <v>14</v>
      </c>
      <c r="F30" s="31">
        <v>6.9599999999999995E-2</v>
      </c>
      <c r="G30" s="30"/>
      <c r="H30" s="27"/>
      <c r="I30" s="27"/>
      <c r="J30" s="27"/>
    </row>
    <row r="31" spans="2:10" ht="29.25" customHeight="1" x14ac:dyDescent="0.25">
      <c r="B31" s="4"/>
    </row>
    <row r="32" spans="2:10" ht="15" customHeight="1" x14ac:dyDescent="0.25">
      <c r="B32" s="65" t="s">
        <v>10</v>
      </c>
      <c r="C32" s="65"/>
      <c r="D32" s="65"/>
      <c r="E32" s="65"/>
      <c r="F32" s="65"/>
      <c r="G32" s="65"/>
      <c r="H32" s="65"/>
      <c r="I32" s="65"/>
      <c r="J32" s="65"/>
    </row>
    <row r="33" spans="2:10" ht="138.75" customHeight="1" x14ac:dyDescent="0.25">
      <c r="B33" s="64" t="s">
        <v>44</v>
      </c>
      <c r="C33" s="64"/>
      <c r="D33" s="64"/>
      <c r="E33" s="64"/>
      <c r="F33" s="64"/>
      <c r="G33" s="64"/>
      <c r="H33" s="64"/>
      <c r="I33" s="64"/>
      <c r="J33" s="64"/>
    </row>
    <row r="34" spans="2:10" ht="30" customHeight="1" x14ac:dyDescent="0.25">
      <c r="C34" s="4"/>
      <c r="D34" s="4"/>
      <c r="E34" s="4"/>
    </row>
    <row r="35" spans="2:10" ht="15.6" x14ac:dyDescent="0.25">
      <c r="B35" s="65" t="s">
        <v>3</v>
      </c>
      <c r="C35" s="65"/>
      <c r="D35" s="65"/>
      <c r="E35" s="65"/>
      <c r="F35" s="65"/>
      <c r="G35" s="65"/>
      <c r="H35" s="65"/>
      <c r="I35" s="65"/>
      <c r="J35" s="65"/>
    </row>
    <row r="36" spans="2:10" ht="51" customHeight="1" x14ac:dyDescent="0.25">
      <c r="B36" s="64" t="s">
        <v>45</v>
      </c>
      <c r="C36" s="64"/>
      <c r="D36" s="64"/>
      <c r="E36" s="64"/>
      <c r="F36" s="64"/>
      <c r="G36" s="64"/>
      <c r="H36" s="64"/>
      <c r="I36" s="64"/>
      <c r="J36" s="64"/>
    </row>
    <row r="37" spans="2:10" ht="30" customHeight="1" x14ac:dyDescent="0.25">
      <c r="C37" s="4"/>
      <c r="D37" s="4"/>
      <c r="E37" s="4"/>
    </row>
    <row r="38" spans="2:10" ht="15" customHeight="1" x14ac:dyDescent="0.25">
      <c r="B38" s="65" t="s">
        <v>4</v>
      </c>
      <c r="C38" s="65"/>
      <c r="D38" s="65"/>
      <c r="E38" s="65"/>
      <c r="F38" s="65"/>
      <c r="G38" s="65"/>
      <c r="H38" s="65"/>
      <c r="I38" s="65"/>
      <c r="J38" s="65"/>
    </row>
    <row r="39" spans="2:10" ht="64.5" customHeight="1" x14ac:dyDescent="0.25">
      <c r="B39" s="64" t="s">
        <v>23</v>
      </c>
      <c r="C39" s="64"/>
      <c r="D39" s="64"/>
      <c r="E39" s="64"/>
      <c r="F39" s="64"/>
      <c r="G39" s="64"/>
      <c r="H39" s="64"/>
      <c r="I39" s="64"/>
      <c r="J39" s="64"/>
    </row>
    <row r="40" spans="2:10" ht="30" customHeight="1" x14ac:dyDescent="0.25"/>
    <row r="41" spans="2:10" ht="15.75" customHeight="1" x14ac:dyDescent="0.25">
      <c r="B41" s="65" t="s">
        <v>5</v>
      </c>
      <c r="C41" s="65"/>
      <c r="D41" s="65"/>
      <c r="E41" s="65"/>
      <c r="F41" s="65"/>
      <c r="G41" s="65"/>
      <c r="H41" s="65"/>
      <c r="I41" s="65"/>
      <c r="J41" s="65"/>
    </row>
    <row r="42" spans="2:10" ht="50.25" customHeight="1" x14ac:dyDescent="0.25">
      <c r="B42" s="64" t="s">
        <v>24</v>
      </c>
      <c r="C42" s="64"/>
      <c r="D42" s="64"/>
      <c r="E42" s="64"/>
      <c r="F42" s="64"/>
      <c r="G42" s="64"/>
      <c r="H42" s="64"/>
      <c r="I42" s="64"/>
      <c r="J42" s="64"/>
    </row>
    <row r="43" spans="2:10" ht="15.75" customHeight="1" x14ac:dyDescent="0.25"/>
    <row r="44" spans="2:10" ht="15.75" customHeight="1" x14ac:dyDescent="0.25">
      <c r="B44" s="65" t="s">
        <v>6</v>
      </c>
      <c r="C44" s="65"/>
      <c r="D44" s="65"/>
      <c r="E44" s="65"/>
      <c r="F44" s="65"/>
      <c r="G44" s="65"/>
      <c r="H44" s="65"/>
      <c r="I44" s="65"/>
      <c r="J44" s="65"/>
    </row>
    <row r="45" spans="2:10" ht="165.6" customHeight="1" x14ac:dyDescent="0.25">
      <c r="B45" s="64" t="s">
        <v>28</v>
      </c>
      <c r="C45" s="64"/>
      <c r="D45" s="64"/>
      <c r="E45" s="64"/>
      <c r="F45" s="64"/>
      <c r="G45" s="64"/>
      <c r="H45" s="64"/>
      <c r="I45" s="64"/>
      <c r="J45" s="64"/>
    </row>
    <row r="46" spans="2:10" ht="15.75" customHeight="1" x14ac:dyDescent="0.25"/>
    <row r="47" spans="2:10" ht="15.75" customHeight="1" x14ac:dyDescent="0.25">
      <c r="B47" s="65" t="s">
        <v>7</v>
      </c>
      <c r="C47" s="65"/>
      <c r="D47" s="65"/>
      <c r="E47" s="65"/>
      <c r="F47" s="65"/>
      <c r="G47" s="65"/>
      <c r="H47" s="65"/>
      <c r="I47" s="65"/>
      <c r="J47" s="65"/>
    </row>
    <row r="48" spans="2:10" ht="160.80000000000001" customHeight="1" x14ac:dyDescent="0.25">
      <c r="B48" s="64" t="s">
        <v>26</v>
      </c>
      <c r="C48" s="64"/>
      <c r="D48" s="64"/>
      <c r="E48" s="64"/>
      <c r="F48" s="64"/>
      <c r="G48" s="64"/>
      <c r="H48" s="64"/>
      <c r="I48" s="64"/>
      <c r="J48" s="64"/>
    </row>
    <row r="50" spans="2:10" ht="15" customHeight="1" x14ac:dyDescent="0.25">
      <c r="B50" s="65" t="s">
        <v>8</v>
      </c>
      <c r="C50" s="65"/>
      <c r="D50" s="65"/>
      <c r="E50" s="65"/>
      <c r="F50" s="65"/>
      <c r="G50" s="65"/>
      <c r="H50" s="65"/>
      <c r="I50" s="65"/>
      <c r="J50" s="65"/>
    </row>
    <row r="51" spans="2:10" ht="164.25" customHeight="1" x14ac:dyDescent="0.25">
      <c r="B51" s="66" t="s">
        <v>37</v>
      </c>
      <c r="C51" s="66"/>
      <c r="D51" s="66"/>
      <c r="E51" s="66"/>
      <c r="F51" s="66"/>
      <c r="G51" s="66"/>
      <c r="H51" s="66"/>
      <c r="I51" s="66"/>
      <c r="J51" s="66"/>
    </row>
    <row r="52" spans="2:10" x14ac:dyDescent="0.25">
      <c r="B52" s="4"/>
      <c r="C52" s="4"/>
      <c r="D52" s="4"/>
    </row>
    <row r="53" spans="2:10" ht="15.6" x14ac:dyDescent="0.25">
      <c r="B53" s="65" t="s">
        <v>9</v>
      </c>
      <c r="C53" s="65"/>
      <c r="D53" s="65"/>
      <c r="E53" s="65"/>
      <c r="F53" s="65"/>
      <c r="G53" s="65"/>
      <c r="H53" s="65"/>
      <c r="I53" s="65"/>
      <c r="J53" s="65"/>
    </row>
    <row r="54" spans="2:10" ht="126.6" customHeight="1" x14ac:dyDescent="0.25">
      <c r="B54" s="67" t="s">
        <v>25</v>
      </c>
      <c r="C54" s="67"/>
      <c r="D54" s="67"/>
      <c r="E54" s="67"/>
      <c r="F54" s="67"/>
      <c r="G54" s="67"/>
      <c r="H54" s="67"/>
      <c r="I54" s="67"/>
      <c r="J54" s="67"/>
    </row>
    <row r="56" spans="2:10" ht="15" customHeight="1" x14ac:dyDescent="0.25">
      <c r="B56" s="37" t="s">
        <v>35</v>
      </c>
      <c r="C56" s="37"/>
      <c r="D56" s="37"/>
      <c r="E56" s="37"/>
      <c r="F56" s="37"/>
      <c r="G56" s="37"/>
      <c r="H56" s="37"/>
      <c r="I56" s="37"/>
      <c r="J56" s="37"/>
    </row>
    <row r="57" spans="2:10" ht="28.5" customHeight="1" x14ac:dyDescent="0.25">
      <c r="B57" s="37"/>
      <c r="C57" s="37"/>
      <c r="D57" s="37"/>
      <c r="E57" s="37"/>
      <c r="F57" s="37"/>
      <c r="G57" s="37"/>
      <c r="H57" s="37"/>
      <c r="I57" s="37"/>
      <c r="J57" s="37"/>
    </row>
    <row r="58" spans="2:10" x14ac:dyDescent="0.25">
      <c r="B58" s="37"/>
      <c r="C58" s="37"/>
      <c r="D58" s="37"/>
      <c r="E58" s="37"/>
      <c r="F58" s="37"/>
      <c r="G58" s="37"/>
      <c r="H58" s="37"/>
      <c r="I58" s="37"/>
      <c r="J58" s="37"/>
    </row>
    <row r="59" spans="2:10" x14ac:dyDescent="0.25">
      <c r="B59" s="37"/>
      <c r="C59" s="37"/>
      <c r="D59" s="37"/>
      <c r="E59" s="37"/>
      <c r="F59" s="37"/>
      <c r="G59" s="37"/>
      <c r="H59" s="37"/>
      <c r="I59" s="37"/>
      <c r="J59" s="37"/>
    </row>
  </sheetData>
  <mergeCells count="31">
    <mergeCell ref="C2:I3"/>
    <mergeCell ref="B5:J6"/>
    <mergeCell ref="B45:J45"/>
    <mergeCell ref="B47:J47"/>
    <mergeCell ref="B48:J48"/>
    <mergeCell ref="B20:J20"/>
    <mergeCell ref="B21:J21"/>
    <mergeCell ref="B23:J23"/>
    <mergeCell ref="B24:J24"/>
    <mergeCell ref="B8:J8"/>
    <mergeCell ref="B9:J9"/>
    <mergeCell ref="B11:J11"/>
    <mergeCell ref="B39:J39"/>
    <mergeCell ref="B38:J38"/>
    <mergeCell ref="B42:J42"/>
    <mergeCell ref="B41:J41"/>
    <mergeCell ref="B12:J12"/>
    <mergeCell ref="B14:J14"/>
    <mergeCell ref="B15:J15"/>
    <mergeCell ref="B17:J17"/>
    <mergeCell ref="B56:J59"/>
    <mergeCell ref="B50:J50"/>
    <mergeCell ref="B51:J51"/>
    <mergeCell ref="B53:J53"/>
    <mergeCell ref="B54:J54"/>
    <mergeCell ref="B44:J44"/>
    <mergeCell ref="B18:J18"/>
    <mergeCell ref="B33:J33"/>
    <mergeCell ref="B32:J32"/>
    <mergeCell ref="B35:J35"/>
    <mergeCell ref="B36:J3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Te damos la bienvenida a Alegra</vt:lpstr>
      <vt:lpstr>Explora Siempre Al Día</vt:lpstr>
      <vt:lpstr>Herramienta nómina 2024 smmlv</vt:lpstr>
      <vt:lpstr>Contexto y normativa 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dcterms:created xsi:type="dcterms:W3CDTF">2024-01-04T20:24:53Z</dcterms:created>
  <dcterms:modified xsi:type="dcterms:W3CDTF">2024-02-22T14:41:33Z</dcterms:modified>
</cp:coreProperties>
</file>